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040" yWindow="615" windowWidth="17715" windowHeight="10635"/>
  </bookViews>
  <sheets>
    <sheet name="Лист1" sheetId="4" r:id="rId1"/>
  </sheets>
  <definedNames>
    <definedName name="_xlnm._FilterDatabase" localSheetId="0" hidden="1">Лист1!$A$9:$AEJ$9</definedName>
    <definedName name="_xlnm.Print_Titles" localSheetId="0">Лист1!$7:$9</definedName>
    <definedName name="_xlnm.Print_Area" localSheetId="0">Лист1!$A$1:$F$263</definedName>
  </definedNames>
  <calcPr calcId="145621"/>
</workbook>
</file>

<file path=xl/calcChain.xml><?xml version="1.0" encoding="utf-8"?>
<calcChain xmlns="http://schemas.openxmlformats.org/spreadsheetml/2006/main">
  <c r="D134" i="4" l="1"/>
  <c r="E134" i="4"/>
  <c r="C134" i="4"/>
  <c r="D248" i="4" l="1"/>
  <c r="E248" i="4"/>
  <c r="C248" i="4"/>
  <c r="D249" i="4"/>
  <c r="D193" i="4"/>
  <c r="E78" i="4"/>
  <c r="D48" i="4"/>
  <c r="E47" i="4"/>
  <c r="D135" i="4" l="1"/>
  <c r="E260" i="4" l="1"/>
  <c r="C260" i="4"/>
  <c r="D254" i="4"/>
  <c r="E254" i="4"/>
  <c r="C254" i="4"/>
  <c r="D252" i="4"/>
  <c r="E252" i="4"/>
  <c r="C252" i="4"/>
  <c r="E244" i="4"/>
  <c r="C244" i="4"/>
  <c r="D245" i="4"/>
  <c r="D244" i="4" s="1"/>
  <c r="E241" i="4"/>
  <c r="C241" i="4"/>
  <c r="D242" i="4"/>
  <c r="D241" i="4" s="1"/>
  <c r="D239" i="4"/>
  <c r="E239" i="4"/>
  <c r="C239" i="4"/>
  <c r="D234" i="4"/>
  <c r="D225" i="4" l="1"/>
  <c r="E225" i="4"/>
  <c r="C225" i="4"/>
  <c r="D220" i="4"/>
  <c r="E220" i="4"/>
  <c r="C220" i="4"/>
  <c r="D215" i="4"/>
  <c r="E215" i="4"/>
  <c r="C215" i="4"/>
  <c r="D159" i="4" l="1"/>
  <c r="D59" i="4" l="1"/>
  <c r="E59" i="4"/>
  <c r="C59" i="4"/>
  <c r="D261" i="4" l="1"/>
  <c r="D260" i="4" s="1"/>
  <c r="E160" i="4" l="1"/>
  <c r="C160" i="4"/>
  <c r="D160" i="4"/>
  <c r="D202" i="4" l="1"/>
  <c r="D119" i="4" l="1"/>
  <c r="E119" i="4"/>
  <c r="C119" i="4"/>
  <c r="D114" i="4"/>
  <c r="E114" i="4"/>
  <c r="C114" i="4"/>
  <c r="E201" i="4" l="1"/>
  <c r="E200" i="4" s="1"/>
  <c r="C201" i="4"/>
  <c r="C200" i="4" s="1"/>
  <c r="D201" i="4"/>
  <c r="D200" i="4" s="1"/>
  <c r="D181" i="4" l="1"/>
  <c r="E181" i="4"/>
  <c r="C181" i="4"/>
  <c r="D35" i="4" l="1"/>
  <c r="D77" i="4" l="1"/>
  <c r="E77" i="4"/>
  <c r="C77" i="4"/>
  <c r="E31" i="4" l="1"/>
  <c r="D31" i="4"/>
  <c r="C31" i="4"/>
  <c r="E118" i="4" l="1"/>
  <c r="D118" i="4"/>
  <c r="C118" i="4"/>
  <c r="D236" i="4"/>
  <c r="E236" i="4"/>
  <c r="D223" i="4"/>
  <c r="E223" i="4"/>
  <c r="D217" i="4"/>
  <c r="E217" i="4"/>
  <c r="D213" i="4"/>
  <c r="E213" i="4"/>
  <c r="D92" i="4"/>
  <c r="D91" i="4" s="1"/>
  <c r="D90" i="4" s="1"/>
  <c r="E133" i="4"/>
  <c r="C92" i="4"/>
  <c r="C91" i="4" s="1"/>
  <c r="C90" i="4" s="1"/>
  <c r="D258" i="4"/>
  <c r="E258" i="4"/>
  <c r="D256" i="4"/>
  <c r="E256" i="4"/>
  <c r="D250" i="4"/>
  <c r="E250" i="4"/>
  <c r="D246" i="4"/>
  <c r="E246" i="4"/>
  <c r="D228" i="4"/>
  <c r="E228" i="4"/>
  <c r="D210" i="4"/>
  <c r="E210" i="4"/>
  <c r="D208" i="4"/>
  <c r="E208" i="4"/>
  <c r="D204" i="4"/>
  <c r="D203" i="4" s="1"/>
  <c r="D199" i="4" s="1"/>
  <c r="E204" i="4"/>
  <c r="E203" i="4" s="1"/>
  <c r="E199" i="4" s="1"/>
  <c r="D197" i="4"/>
  <c r="D196" i="4" s="1"/>
  <c r="D195" i="4" s="1"/>
  <c r="E197" i="4"/>
  <c r="E196" i="4" s="1"/>
  <c r="E195" i="4" s="1"/>
  <c r="D191" i="4"/>
  <c r="D190" i="4" s="1"/>
  <c r="D189" i="4" s="1"/>
  <c r="E191" i="4"/>
  <c r="E190" i="4" s="1"/>
  <c r="E189" i="4" s="1"/>
  <c r="D187" i="4"/>
  <c r="D186" i="4" s="1"/>
  <c r="E187" i="4"/>
  <c r="E186" i="4" s="1"/>
  <c r="D180" i="4"/>
  <c r="E180" i="4"/>
  <c r="D175" i="4"/>
  <c r="D174" i="4" s="1"/>
  <c r="D173" i="4" s="1"/>
  <c r="E175" i="4"/>
  <c r="E174" i="4" s="1"/>
  <c r="E173" i="4" s="1"/>
  <c r="D171" i="4"/>
  <c r="E171" i="4"/>
  <c r="D169" i="4"/>
  <c r="E169" i="4"/>
  <c r="D167" i="4"/>
  <c r="E167" i="4"/>
  <c r="D165" i="4"/>
  <c r="E165" i="4"/>
  <c r="D163" i="4"/>
  <c r="E163" i="4"/>
  <c r="D158" i="4"/>
  <c r="D157" i="4" s="1"/>
  <c r="E158" i="4"/>
  <c r="D149" i="4"/>
  <c r="D148" i="4" s="1"/>
  <c r="D147" i="4" s="1"/>
  <c r="E149" i="4"/>
  <c r="E148" i="4" s="1"/>
  <c r="E147" i="4" s="1"/>
  <c r="D145" i="4"/>
  <c r="D144" i="4" s="1"/>
  <c r="D143" i="4" s="1"/>
  <c r="E145" i="4"/>
  <c r="E144" i="4" s="1"/>
  <c r="E143" i="4" s="1"/>
  <c r="D141" i="4"/>
  <c r="D140" i="4" s="1"/>
  <c r="D139" i="4" s="1"/>
  <c r="E141" i="4"/>
  <c r="E140" i="4" s="1"/>
  <c r="E139" i="4" s="1"/>
  <c r="D129" i="4"/>
  <c r="D128" i="4" s="1"/>
  <c r="D127" i="4" s="1"/>
  <c r="E129" i="4"/>
  <c r="E128" i="4" s="1"/>
  <c r="E127" i="4" s="1"/>
  <c r="C129" i="4"/>
  <c r="C128" i="4" s="1"/>
  <c r="C127" i="4" s="1"/>
  <c r="D125" i="4"/>
  <c r="D124" i="4" s="1"/>
  <c r="E125" i="4"/>
  <c r="E124" i="4" s="1"/>
  <c r="D113" i="4"/>
  <c r="E113" i="4"/>
  <c r="D111" i="4"/>
  <c r="D110" i="4" s="1"/>
  <c r="E111" i="4"/>
  <c r="E110" i="4" s="1"/>
  <c r="D106" i="4"/>
  <c r="D105" i="4" s="1"/>
  <c r="D104" i="4" s="1"/>
  <c r="E106" i="4"/>
  <c r="E105" i="4" s="1"/>
  <c r="E104" i="4" s="1"/>
  <c r="D99" i="4"/>
  <c r="D98" i="4" s="1"/>
  <c r="D97" i="4" s="1"/>
  <c r="E99" i="4"/>
  <c r="E98" i="4" s="1"/>
  <c r="E97" i="4" s="1"/>
  <c r="E92" i="4"/>
  <c r="E91" i="4" s="1"/>
  <c r="D88" i="4"/>
  <c r="E88" i="4"/>
  <c r="D86" i="4"/>
  <c r="E86" i="4"/>
  <c r="D83" i="4"/>
  <c r="E83" i="4"/>
  <c r="E82" i="4" s="1"/>
  <c r="E76" i="4"/>
  <c r="E75" i="4" s="1"/>
  <c r="D76" i="4"/>
  <c r="D75" i="4" s="1"/>
  <c r="D73" i="4"/>
  <c r="D72" i="4" s="1"/>
  <c r="E73" i="4"/>
  <c r="E72" i="4" s="1"/>
  <c r="D70" i="4"/>
  <c r="D69" i="4" s="1"/>
  <c r="E70" i="4"/>
  <c r="E69" i="4" s="1"/>
  <c r="D67" i="4"/>
  <c r="D66" i="4" s="1"/>
  <c r="E67" i="4"/>
  <c r="E66" i="4" s="1"/>
  <c r="D63" i="4"/>
  <c r="D62" i="4" s="1"/>
  <c r="E63" i="4"/>
  <c r="E62" i="4" s="1"/>
  <c r="D55" i="4"/>
  <c r="E55" i="4"/>
  <c r="D53" i="4"/>
  <c r="E53" i="4"/>
  <c r="C55" i="4"/>
  <c r="C53" i="4"/>
  <c r="D44" i="4"/>
  <c r="D43" i="4" s="1"/>
  <c r="E44" i="4"/>
  <c r="E43" i="4" s="1"/>
  <c r="D40" i="4"/>
  <c r="D39" i="4" s="1"/>
  <c r="E40" i="4"/>
  <c r="E39" i="4" s="1"/>
  <c r="D30" i="4"/>
  <c r="E30" i="4"/>
  <c r="D27" i="4"/>
  <c r="E27" i="4"/>
  <c r="E26" i="4" s="1"/>
  <c r="D15" i="4"/>
  <c r="D14" i="4" s="1"/>
  <c r="E15" i="4"/>
  <c r="E14" i="4" s="1"/>
  <c r="D12" i="4"/>
  <c r="D11" i="4" s="1"/>
  <c r="E12" i="4"/>
  <c r="E11" i="4" s="1"/>
  <c r="C258" i="4"/>
  <c r="C256" i="4"/>
  <c r="C250" i="4"/>
  <c r="C246" i="4"/>
  <c r="C236" i="4"/>
  <c r="C228" i="4"/>
  <c r="C223" i="4"/>
  <c r="C217" i="4"/>
  <c r="C213" i="4"/>
  <c r="C210" i="4"/>
  <c r="C208" i="4"/>
  <c r="C204" i="4"/>
  <c r="C203" i="4" s="1"/>
  <c r="C199" i="4" s="1"/>
  <c r="C197" i="4"/>
  <c r="C196" i="4" s="1"/>
  <c r="C195" i="4" s="1"/>
  <c r="C191" i="4"/>
  <c r="C190" i="4" s="1"/>
  <c r="C189" i="4" s="1"/>
  <c r="C187" i="4"/>
  <c r="C186" i="4" s="1"/>
  <c r="C180" i="4"/>
  <c r="C175" i="4"/>
  <c r="C174" i="4" s="1"/>
  <c r="C173" i="4" s="1"/>
  <c r="C171" i="4"/>
  <c r="C169" i="4"/>
  <c r="C167" i="4"/>
  <c r="C165" i="4"/>
  <c r="C163" i="4"/>
  <c r="C158" i="4"/>
  <c r="C149" i="4"/>
  <c r="C148" i="4" s="1"/>
  <c r="C147" i="4" s="1"/>
  <c r="C145" i="4"/>
  <c r="C144" i="4" s="1"/>
  <c r="C143" i="4" s="1"/>
  <c r="C141" i="4"/>
  <c r="C140" i="4" s="1"/>
  <c r="C139" i="4" s="1"/>
  <c r="C125" i="4"/>
  <c r="C124" i="4" s="1"/>
  <c r="C113" i="4"/>
  <c r="C111" i="4"/>
  <c r="C110" i="4" s="1"/>
  <c r="C106" i="4"/>
  <c r="C105" i="4" s="1"/>
  <c r="C104" i="4" s="1"/>
  <c r="C99" i="4"/>
  <c r="C98" i="4" s="1"/>
  <c r="C97" i="4" s="1"/>
  <c r="C88" i="4"/>
  <c r="C86" i="4"/>
  <c r="C83" i="4"/>
  <c r="C82" i="4" s="1"/>
  <c r="C76" i="4"/>
  <c r="C75" i="4" s="1"/>
  <c r="C73" i="4"/>
  <c r="C72" i="4" s="1"/>
  <c r="C70" i="4"/>
  <c r="C69" i="4" s="1"/>
  <c r="C67" i="4"/>
  <c r="C66" i="4" s="1"/>
  <c r="C63" i="4"/>
  <c r="C62" i="4" s="1"/>
  <c r="C44" i="4"/>
  <c r="C43" i="4" s="1"/>
  <c r="C40" i="4"/>
  <c r="C39" i="4" s="1"/>
  <c r="C30" i="4"/>
  <c r="C27" i="4"/>
  <c r="C26" i="4" s="1"/>
  <c r="C15" i="4"/>
  <c r="C14" i="4" s="1"/>
  <c r="D154" i="4"/>
  <c r="D153" i="4" s="1"/>
  <c r="E154" i="4"/>
  <c r="E153" i="4" s="1"/>
  <c r="C154" i="4"/>
  <c r="C153" i="4" s="1"/>
  <c r="C12" i="4"/>
  <c r="C11" i="4" s="1"/>
  <c r="E207" i="4" l="1"/>
  <c r="E206" i="4" s="1"/>
  <c r="E10" i="4"/>
  <c r="D85" i="4"/>
  <c r="E157" i="4"/>
  <c r="D29" i="4"/>
  <c r="D52" i="4"/>
  <c r="D42" i="4" s="1"/>
  <c r="E85" i="4"/>
  <c r="D179" i="4"/>
  <c r="E29" i="4"/>
  <c r="D207" i="4"/>
  <c r="D206" i="4" s="1"/>
  <c r="C212" i="4"/>
  <c r="E212" i="4"/>
  <c r="D212" i="4"/>
  <c r="E179" i="4"/>
  <c r="C179" i="4"/>
  <c r="C157" i="4"/>
  <c r="D152" i="4"/>
  <c r="C29" i="4"/>
  <c r="C10" i="4"/>
  <c r="C152" i="4"/>
  <c r="D133" i="4"/>
  <c r="D132" i="4" s="1"/>
  <c r="C133" i="4"/>
  <c r="C132" i="4" s="1"/>
  <c r="E109" i="4"/>
  <c r="D61" i="4"/>
  <c r="D109" i="4"/>
  <c r="E61" i="4"/>
  <c r="E132" i="4"/>
  <c r="E90" i="4"/>
  <c r="C85" i="4"/>
  <c r="C81" i="4" s="1"/>
  <c r="C207" i="4"/>
  <c r="C206" i="4" s="1"/>
  <c r="E81" i="4"/>
  <c r="E152" i="4"/>
  <c r="E151" i="4" s="1"/>
  <c r="D26" i="4"/>
  <c r="D10" i="4" s="1"/>
  <c r="E52" i="4"/>
  <c r="E42" i="4" s="1"/>
  <c r="D82" i="4"/>
  <c r="D81" i="4" s="1"/>
  <c r="C52" i="4"/>
  <c r="C42" i="4" s="1"/>
  <c r="C109" i="4"/>
  <c r="C61" i="4"/>
  <c r="E262" i="4" l="1"/>
  <c r="D151" i="4"/>
  <c r="D262" i="4" s="1"/>
  <c r="C151" i="4"/>
  <c r="C262" i="4" s="1"/>
</calcChain>
</file>

<file path=xl/sharedStrings.xml><?xml version="1.0" encoding="utf-8"?>
<sst xmlns="http://schemas.openxmlformats.org/spreadsheetml/2006/main" count="398" uniqueCount="328">
  <si>
    <t>01.0</t>
  </si>
  <si>
    <t xml:space="preserve"> Государственная программа "Развитие здравоохранения в Ярославской области"</t>
  </si>
  <si>
    <t>01.1</t>
  </si>
  <si>
    <t>Подпрограмма "Развитие материально-технической базы медицинских организаций Ярославской области"</t>
  </si>
  <si>
    <t>924 Департамент строительства ЯО</t>
  </si>
  <si>
    <t>01.3</t>
  </si>
  <si>
    <t>Ведомственная целевая программа департамента здравоохранения и фармации Ярославской области</t>
  </si>
  <si>
    <t>01.9</t>
  </si>
  <si>
    <t>Региональная целевая программа "Развитие системы оказания первичной медико-санитарной помощи"</t>
  </si>
  <si>
    <t>963 Департамент дорожного хозяйства ЯО</t>
  </si>
  <si>
    <t>904 Департамент информатизации и связи ЯО</t>
  </si>
  <si>
    <t>02.0</t>
  </si>
  <si>
    <t>Государственная программа "Развитие образования в Ярославской области"</t>
  </si>
  <si>
    <t>02.1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</si>
  <si>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</si>
  <si>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</si>
  <si>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Обеспечение деятельности учреждений, подведомственных учредителю в сфере образования</t>
  </si>
  <si>
    <t>Субсидия на финансовое обеспечение антитеррористической защищенности объектов муниципальных образовательных учреждений</t>
  </si>
  <si>
    <t>02.7</t>
  </si>
  <si>
    <t>Региональная целевая программа "Образование в Ярославской области"</t>
  </si>
  <si>
    <t>923 Департамент по физической культуре, спорту и молодежной политике ЯО</t>
  </si>
  <si>
    <t>Субсидия на реализацию мероприятий по строительству и реконструкции зданий дополнительного образования в Ярославской области</t>
  </si>
  <si>
    <t>934 Департамент государственной службы занятости населения ЯО</t>
  </si>
  <si>
    <t>03.0</t>
  </si>
  <si>
    <t>Государственная программа "Социальная поддержка населения Ярославской области"</t>
  </si>
  <si>
    <t>03.1</t>
  </si>
  <si>
    <t>Ведомственная целевая программа "Социальная поддержка населения"</t>
  </si>
  <si>
    <t>909 Департамент труда и социальной поддержки населения ЯО</t>
  </si>
  <si>
    <t>Субвенция на осуществление ежемесячной денежной выплаты на ребенка в возрасте от трех до семи лет включительно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</si>
  <si>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</si>
  <si>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Субвенция на оказание социальной помощи отдельным категориям граждан</t>
  </si>
  <si>
    <t>Реализация отдельных функций и полномочий в области социальной поддержки населения</t>
  </si>
  <si>
    <t>03.3</t>
  </si>
  <si>
    <t>Подпрограмма "Семья и дети Ярославии"</t>
  </si>
  <si>
    <t>902 Департамент культуры ЯО</t>
  </si>
  <si>
    <t>Обеспечение организации отдыха и оздоровления детей</t>
  </si>
  <si>
    <t>920 Правительство ЯО</t>
  </si>
  <si>
    <t>Пособия, компенсации и иные социальные выплаты гражданам, кроме публичных нормативных обязательств</t>
  </si>
  <si>
    <t>Субвенция на компенсацию части расходов на приобретение путевки в организации отдыха детей и их оздоровления</t>
  </si>
  <si>
    <t>05.0</t>
  </si>
  <si>
    <t>Государственная программа "Обеспечение доступным и комфортным жильем населения Ярославской области"</t>
  </si>
  <si>
    <t>05.1</t>
  </si>
  <si>
    <t>Подпрограмма "Стимулирование развития жилищного строительства на территории Ярославской области"</t>
  </si>
  <si>
    <t>911 Департамент имущественных и земельных отношений ЯО</t>
  </si>
  <si>
    <t>Субсидия на улучшение жилищных условий многодетных семей</t>
  </si>
  <si>
    <t>Субсидия на переселение граждан из жилищного фонда, признанного непригодным для проживания и (или) жилищного фонда с высоким уровнем износа</t>
  </si>
  <si>
    <t>05.2</t>
  </si>
  <si>
    <t>Региональная адресная программа по переселению граждан из аварийного жилищного фонда Ярославской области</t>
  </si>
  <si>
    <t xml:space="preserve">Субсидия на обеспечение мероприятий по переселению граждан из аварийного жилищного фонда </t>
  </si>
  <si>
    <t>05.3</t>
  </si>
  <si>
    <t>Ведомственная целевая программа департамента строительства Ярославской области</t>
  </si>
  <si>
    <t>Обеспечение деятельности ГКУ ЯО "Единая служба заказчика"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</si>
  <si>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</si>
  <si>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</si>
  <si>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Субсидия публично-правовой компании "Фонд защиты прав граждан – участников долевого строительства" на финансирование мероприятий по восстановлению прав участников долевого строительства проблемных жилых домов Ярослаской области</t>
  </si>
  <si>
    <t>908 Департамент жилищно-коммунального хозяйства, энергетики и регулирования тарифов ЯО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</si>
  <si>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</si>
  <si>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</si>
  <si>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</si>
  <si>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</si>
  <si>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08.0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</si>
  <si>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</si>
  <si>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</si>
  <si>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08.3</t>
  </si>
  <si>
    <t>Подпрограмма "Комплексные меры противодействия злоупотреблению наркотиками и их незаконному обороту"</t>
  </si>
  <si>
    <t>946 Департамент общественных связей ЯО</t>
  </si>
  <si>
    <t>08.6</t>
  </si>
  <si>
    <t>Подпрограмма "Профилактика правонарушений в Ярославской области"</t>
  </si>
  <si>
    <t>10.0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</si>
  <si>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</si>
  <si>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10.4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</si>
  <si>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</si>
  <si>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ГКУ ЯО "Безопасный регион"</t>
  </si>
  <si>
    <t>11.0</t>
  </si>
  <si>
    <t>Государственная программа "Развитие культуры в Ярославской области"</t>
  </si>
  <si>
    <t>11.1</t>
  </si>
  <si>
    <t>Ведомственная целевая программа департамента культуры Ярославской области</t>
  </si>
  <si>
    <t>Субсидия на иные цели</t>
  </si>
  <si>
    <t>Субсидия на государственное задание</t>
  </si>
  <si>
    <t>12.0</t>
  </si>
  <si>
    <t>Государственная программа "Охрана окружающей среды в Ярославской области"</t>
  </si>
  <si>
    <t>12.1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</si>
  <si>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</si>
  <si>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938 Департамент охраны окружающей среды и природопользования ЯО</t>
  </si>
  <si>
    <t>Природоохранные мероприятия</t>
  </si>
  <si>
    <t>14.0</t>
  </si>
  <si>
    <t>Государственная программа "Обеспечение качественными коммунальными услугами населения Ярославской области"</t>
  </si>
  <si>
    <t>14.2</t>
  </si>
  <si>
    <t>Региональная программа "Развитие водоснабжения и водоотведения Ярославской области"</t>
  </si>
  <si>
    <t>Реализация мероприятий по строительству и реконструкции (модернизации) объектов питьевого водоснабжения</t>
  </si>
  <si>
    <t>14.4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</si>
  <si>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</si>
  <si>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Субсидия на компенсацию выпадающих доходов ресурсоснабжающих организаций</t>
  </si>
  <si>
    <t>Субсидия Региональному фонду содействия капитальному ремонту многоквартирных домов Ярославской области на осуществление уставной деятельности в целях проведения капитального ремонта общего имущества в многоквартирных домах на территории Ярославской области</t>
  </si>
  <si>
    <t>14.6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</si>
  <si>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</si>
  <si>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Субсидия на реализацию мероприятий по строительству и реконструкции объектов теплоснабжения</t>
  </si>
  <si>
    <t xml:space="preserve">Субсидия на реализацию мероприятий по строительству объектов газификации </t>
  </si>
  <si>
    <t>14.8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</si>
  <si>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</si>
  <si>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</si>
  <si>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941 Департамент инвестиций и промышленности ЯО</t>
  </si>
  <si>
    <t>16.0</t>
  </si>
  <si>
    <t>Государственная программа "Развитие промышленности в Ярославской области и повышение ее конкурентоспособности"</t>
  </si>
  <si>
    <t>16.4</t>
  </si>
  <si>
    <t>Подпрограмма "Развитие промышленности Ярославской области и повышение ее конкурентоспособности"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</si>
  <si>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</si>
  <si>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</si>
  <si>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17.0</t>
  </si>
  <si>
    <t>Государственная программа "Развитие транспортного комплекса в Ярославской области"</t>
  </si>
  <si>
    <t>17.1</t>
  </si>
  <si>
    <t>Ведомственная целевая программа "Транспортное обслуживание населения Ярославской области"</t>
  </si>
  <si>
    <t>927 Департамент транспорта ЯО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</si>
  <si>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</si>
  <si>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освобождение от оплаты стоимости проезда детей из многодетных семей</t>
  </si>
  <si>
    <t>18.0</t>
  </si>
  <si>
    <t>Государственная программа "Развитие туризма и отдыха в Ярославской области"</t>
  </si>
  <si>
    <t>18.1</t>
  </si>
  <si>
    <t>Подпрограмма "Комплексное развитие туристической отрасли в Ярославской области"</t>
  </si>
  <si>
    <t>950  Департамент туризма ЯО</t>
  </si>
  <si>
    <t>21.0</t>
  </si>
  <si>
    <t>Государственная программа "Развитие молодежной политики и патриотическое воспитание в Ярославской области"</t>
  </si>
  <si>
    <t>22.0</t>
  </si>
  <si>
    <t>Государственная программа "Развитие институтов гражданского общества в Ярославской области"</t>
  </si>
  <si>
    <t>22.7</t>
  </si>
  <si>
    <t>Подпрограмма "Реализация принципов открытого государственного управления"</t>
  </si>
  <si>
    <t>23.0</t>
  </si>
  <si>
    <t>Государственная программа "Информационное общество в Ярославской области"</t>
  </si>
  <si>
    <t>23.3</t>
  </si>
  <si>
    <t>Ведомственная целевая программа департамента информатизации и связи Ярославской области</t>
  </si>
  <si>
    <t>Субсидия на выполнение государственного задания</t>
  </si>
  <si>
    <t>23.5</t>
  </si>
  <si>
    <t>Подпрограмма "Развитие информационных технологий в Ярославской области"</t>
  </si>
  <si>
    <t>905 Департамент агропромышленного комплекса и потребительского рынка ЯО</t>
  </si>
  <si>
    <t>906 Департамент финансов ЯО</t>
  </si>
  <si>
    <t>949 Инспекция административно-технического надзора ЯО</t>
  </si>
  <si>
    <t>961 Контрольно-ревизионная инспекция  ЯО</t>
  </si>
  <si>
    <t>962 Агентство по обеспечению деятельности мировых судей ЯО</t>
  </si>
  <si>
    <t>964 Департамент региональной политики и взаимодействия с органами местного самоуправления ЯО</t>
  </si>
  <si>
    <t>24.0</t>
  </si>
  <si>
    <t>Государственная программа "Развитие дорожного хозяйства в Ярославской области"</t>
  </si>
  <si>
    <t>24.1</t>
  </si>
  <si>
    <t>Ведомственная целевая программа "Сохранность региональных автомобильных дорог Ярославской области"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</si>
  <si>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</si>
  <si>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</si>
  <si>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25.0</t>
  </si>
  <si>
    <t>Государственная программа "Развитие сельского хозяйства в Ярославской области"</t>
  </si>
  <si>
    <t>25.1</t>
  </si>
  <si>
    <t>Подпрограмма "Развитие агропромышленного комплекса Ярославской области"</t>
  </si>
  <si>
    <t>Субсидия на проведение мероприятий по закреплению на сельских территориях молодых специалистов</t>
  </si>
  <si>
    <t>951 Департамент ветеринарии ЯО</t>
  </si>
  <si>
    <t>25.7</t>
  </si>
  <si>
    <t>Ведомственная целевая программа департамента ветеринарии Ярославской области</t>
  </si>
  <si>
    <t>Субвенция на организацию мероприятий по осуществлению деятельности по обращению с животными без владельцев</t>
  </si>
  <si>
    <t>34.0</t>
  </si>
  <si>
    <t>Государственная программа "Управление земельно-имущественным комплексом Ярославской области"</t>
  </si>
  <si>
    <t>34.1</t>
  </si>
  <si>
    <t>Подпрограмма "Управление и распоряжение имуществом и земельными ресурсами Ярославской области"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</si>
  <si>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</si>
  <si>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</si>
  <si>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</si>
  <si>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</si>
  <si>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Ведомственная целевая программа "Обеспечение государственных закупок Ярославской области"</t>
  </si>
  <si>
    <t>933 Департамент государственного заказа ЯО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</si>
  <si>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</si>
  <si>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</si>
  <si>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36.3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</si>
  <si>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</si>
  <si>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38.0</t>
  </si>
  <si>
    <t>Государственная программа "Развитие системы государственного управления на территории Ярославской области"</t>
  </si>
  <si>
    <t>38.5</t>
  </si>
  <si>
    <t>Подпрограмма "Развитие государственной гражданской и муниципальной службы в Ярославской области"</t>
  </si>
  <si>
    <t>50.0</t>
  </si>
  <si>
    <t>Непрограммные расходы</t>
  </si>
  <si>
    <t>Выполнение других обязательств государства</t>
  </si>
  <si>
    <t>917 Избирательная комиссия ЯО</t>
  </si>
  <si>
    <t>Увеличение ассигнований в связи с проведением дополнительных выборов депутата Ярославской областной Думы седьмого созыва по одномандатному избирательному округу № 18</t>
  </si>
  <si>
    <t>918 Ярославская областная Дума</t>
  </si>
  <si>
    <t xml:space="preserve">ГКУ ЯО "Транспортная служба Правительства ЯО" </t>
  </si>
  <si>
    <t>ГКУ ЯО "Государственный архив Ярославкой области"</t>
  </si>
  <si>
    <t>Увеличение ассигнований на найм жилых помещений</t>
  </si>
  <si>
    <t>ГАУ ЯО "Верхняя Волга"</t>
  </si>
  <si>
    <t>Итого</t>
  </si>
  <si>
    <t xml:space="preserve">Информация по предлагаемым изменениям в Закон Ярославской области 
"Об областном бюджете на 2021 год и на плановый период 2022 и 2023 годов" 
</t>
  </si>
  <si>
    <t>руб.</t>
  </si>
  <si>
    <t>№ ГП и ПП</t>
  </si>
  <si>
    <t>Наименование</t>
  </si>
  <si>
    <t>Федеральные средства</t>
  </si>
  <si>
    <t xml:space="preserve">Увеличение областных средств 
ДФ </t>
  </si>
  <si>
    <t xml:space="preserve">Уменьшение областных средств 
ДФ </t>
  </si>
  <si>
    <t>21.1</t>
  </si>
  <si>
    <t>Ведомственная целевая программа "Реализация государственной молодежной политики в Ярославской области"</t>
  </si>
  <si>
    <t>Субсидии на поддержку племенного животноводства</t>
  </si>
  <si>
    <t>Субсидии на компенсацию части затрат по приобретению новых технологий и техники</t>
  </si>
  <si>
    <t>36.1</t>
  </si>
  <si>
    <t>Ведомственная целевая программа департамента финансов Ярославской области</t>
  </si>
  <si>
    <t>Обеспечение деятельности предприятий в сфере водоснабжения (водоотведения)</t>
  </si>
  <si>
    <t>Межбюджетные трансферты на модернизацию (капитальный ремонт) объектов коммунальной инфраструктуры городского округа города Переславля-Залесского</t>
  </si>
  <si>
    <t>Прочие услуги в сфере информационно-коммуникационных технологий</t>
  </si>
  <si>
    <t>Приложение 3</t>
  </si>
  <si>
    <t>к пояснительной записке</t>
  </si>
  <si>
    <t>Увеличение ассигнований на проведение мероприятий по утилизации опасных отходов потребления (ртутьсодержащие отходы, батарейки)</t>
  </si>
  <si>
    <t>Увеличение ассигнований на субсидирование планового объема стоимости приобретения техники для реализации новых инвестиционных проектов</t>
  </si>
  <si>
    <t xml:space="preserve"> Увеличение ассигнований на реализацию мероприятий по строительству объектов теплоснабжения
 </t>
  </si>
  <si>
    <t>Дополнительное финансовое обеспечение медицинских организаций 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 территориальных программ обязательного медицинского страхования  за счет средств  резервного фонда Правительства Российской Федерации</t>
  </si>
  <si>
    <t>Приобретение лекарственных средств</t>
  </si>
  <si>
    <t>Обеспечение деятельности учреждений, подведомственных учредителю в сфере здравоохранения</t>
  </si>
  <si>
    <t>Увеличение ассигнований на приобретение оборудования в целях проведения судебно-медицинских экспертиз в соответствии со стандартами медицинской помощи</t>
  </si>
  <si>
    <t xml:space="preserve">Увеличение ассигнований для обеспечения медицинских организаций лекарственными препаратами  для лечения туберкулеза в целях оказания медицинской помощи в соответствии со стандартами </t>
  </si>
  <si>
    <t xml:space="preserve">Увеличение ассигнований  на разработку проектно-сметной документации  для приведения в соответствие с санитарными нормами  помещений медицинских организаций </t>
  </si>
  <si>
    <t xml:space="preserve">Увеличение ассигнований на 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 </t>
  </si>
  <si>
    <t>Увеличение ассигнований на закупку диагностических средств для выявления и мониторинга лечения лиц, инфицированных вирусами иммунодефицита человека и гепатитов В и С</t>
  </si>
  <si>
    <t xml:space="preserve">Увеличение ассигнований на выполнение ремонтных работ в целях создания учебно-методического центра по военно-патриотическому воспитанию молодежи "Авангард"  </t>
  </si>
  <si>
    <t xml:space="preserve">Увеличение ассигнований на проведение Слета детских общественных советов </t>
  </si>
  <si>
    <t>Стационарные учреждения социального обслуживания для граждан пожилого возраста и инвалидов</t>
  </si>
  <si>
    <t xml:space="preserve">Увеличение ассигнований на организацию работы профильных лагерей (смен) для детей, участвующих в работе общественных объединений, детей, занимающихся в туристических, спортивных и патриотических объединениях, детей с девиантным поведением, детей с токсической зависимостью </t>
  </si>
  <si>
    <t xml:space="preserve">Мероприятия в рамках реализации региональной семейной политики и политики в интересах детей
</t>
  </si>
  <si>
    <t>Увеличение ассигнований на оказание адресной материальной помощи семьям, находящимся в трудной жизненной ситуации, воспитывающим несовершеннолетних детей</t>
  </si>
  <si>
    <t xml:space="preserve">Содержание центров занятости населения     </t>
  </si>
  <si>
    <t xml:space="preserve">Мероприятия активной политики занятости                                      </t>
  </si>
  <si>
    <t>Увеличение ассигнований на проведение юбилейных мероприятий, посвященных 800-летию со дня рождения князя Александра Невского</t>
  </si>
  <si>
    <t xml:space="preserve">Увеличение ассигнований на проведение работ в целях соблюдения требований антитеррористической защищенности
</t>
  </si>
  <si>
    <t>Субсидии некоммерческим организациям (за исключением государственных (муниципальных) учреждений)</t>
  </si>
  <si>
    <t xml:space="preserve">Уменьшение ассигнований в связи с экономией при проведении конкурсных процедур </t>
  </si>
  <si>
    <t xml:space="preserve">Увеличение ассигнований в соответствии с постановлениями Правления Пенсионного Фонда  Российской Федерации от 20.04.2021 № 108п, от 24.05.2021 № 196п </t>
  </si>
  <si>
    <t>Увеличение ассигнований на проведение новогодних мероприятий для детей из многодетных, неполных, малоимущих семей, детей-инвалидов</t>
  </si>
  <si>
    <t>Увеличение ассигнований в связи с увеличением количества обращений на получение компенсации расходов за приобретенные путевки</t>
  </si>
  <si>
    <t xml:space="preserve">Увеличение ассигнований на переселение граждан из аварийного жилья в Некрасовском муниципальном районе
</t>
  </si>
  <si>
    <t>Уменьшение ассигнований в связи с экономией при проведении конкурсных процедур</t>
  </si>
  <si>
    <t>ГБУ ЯО "Учебно-методический центр по гражданской обороне и чрезвычайным ситуациям"</t>
  </si>
  <si>
    <t>ГБУ ЯО "Пожарно-спасательная служба Ярославской области"</t>
  </si>
  <si>
    <t xml:space="preserve">Увеличение ассигнований в связи с приведением фонда оплаты труда в соответствие с установленными нормативами </t>
  </si>
  <si>
    <t>Увеличение ассигнований на модернизацию программно-аппаратного комплекса, предназначенного для обслуживания сети организации</t>
  </si>
  <si>
    <t>Увеличение ассигнований на оказание услуг по сопровождению программно-аппаратного комплекса</t>
  </si>
  <si>
    <t>Увеличение ассигнований на приобретение компьютерной техники и расходных материалов</t>
  </si>
  <si>
    <t>Увеличение ассигнований на содержание автомобильных дорог за счет неиспользованных остатков дорожного фонда 2020 года</t>
  </si>
  <si>
    <t xml:space="preserve">Увеличение ассигнований на приобретение компьютерной техники </t>
  </si>
  <si>
    <t>Увеличение ассигнований в связи с уточнением количества поголовья животных на основании проведения ежегодного мониторинга</t>
  </si>
  <si>
    <t>Увеличение ассигнований на содержание объектов государственной собственности (коммунальные платежи, содержание недвижимого имущества, ремонт и обслуживание инженерных коммуникаций и приборов учета тепловой энергии)</t>
  </si>
  <si>
    <t>Увеличение ассигнований на содержание объекта культурного наследия регионального значения "Крепостная мануфактура Темериных"</t>
  </si>
  <si>
    <t>ГКУ ЯО "Центр конкурентной политики и мониторинга"</t>
  </si>
  <si>
    <t>Увеличение ассигнований на оплату исполнительных листов</t>
  </si>
  <si>
    <t>Увеличение  ассигнований на обеспечение деятельности Правительства Ярославской области</t>
  </si>
  <si>
    <t>Увеличение ассигнований  на содержание и обеспечение деятельности учреждения</t>
  </si>
  <si>
    <t>Увеличение ассигнований на закупку наградной продукции</t>
  </si>
  <si>
    <t xml:space="preserve">Увеличение ассигнований на материально-техническое обеспечение </t>
  </si>
  <si>
    <t>Приемная Президента Российской Федерации в Ярославской области</t>
  </si>
  <si>
    <t>ГКУ ЯО "Учреждение по содержанию и эксплуатации административных зданий"</t>
  </si>
  <si>
    <t>Увеличение ассигнований на компенсацию выпадающих доходов ресурсоснабжающих организаций</t>
  </si>
  <si>
    <t xml:space="preserve">Увеличение ассигнований на предоставление субсидии Региональному фонду содействия капитальному ремонту многоквартирных домов Ярославской области на осуществление уставной деятельности </t>
  </si>
  <si>
    <t xml:space="preserve">Увеличение ассигнований на оказание финансовой помощи государственным предприятиям Ярославской области, осуществляющим деятельность в сфере водоснабжения населения и водоотведения, в целях предупреждения банкротства и восстановления платежеспособности
</t>
  </si>
  <si>
    <t xml:space="preserve">Увеличение ассигнований по субсидии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 </t>
  </si>
  <si>
    <t>Уменьшение ассигнований по субвенции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</si>
  <si>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Увеличение ассигнований по субвенции на освобождение от оплаты стоимости проезда детей из многодетных семей</t>
  </si>
  <si>
    <t>Увеличение ассигнований на строительство вертолетной площадки на территории ГБУЗ ЯО "Областная клиническая больница" в г. Ярославле</t>
  </si>
  <si>
    <t>Увеличение ассигнований на улучшение жилищных условий многодетной семье</t>
  </si>
  <si>
    <t>Увеличение ассигнований  для обеспечения деятельности государственного учреждения Ярославской области "Центр организации и развития контрольно-надзорной деятельности"</t>
  </si>
  <si>
    <t>Увеличение ассигнований на аттестацию рабочих мест</t>
  </si>
  <si>
    <t>Увеличение  ассигнований на обеспечение деятельности департамента</t>
  </si>
  <si>
    <t>Субсидии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</si>
  <si>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</t>
  </si>
  <si>
    <t xml:space="preserve">Увеличение ассигнований на монтаж структурированных кабельных сетей после капитального ремонта </t>
  </si>
  <si>
    <t>Увеличение ассигнований организациям железнодорожного транспорта общего пользования пригородного сообщения на возмещение затрат в связи с оказанием транспортных услуг, а также организациям воздушного транспорта на возмещение части затрат, связанных с организацией авиаперевозок</t>
  </si>
  <si>
    <t>Реализация мероприятий по строительству медицинских организаций Ярославской области</t>
  </si>
  <si>
    <t>Увеличение ассигнований на оснащение объектов инженерно-техническими средствами в целях выполнения антитеррористических мероприятий в муниципальных образовательных организациях</t>
  </si>
  <si>
    <t xml:space="preserve">Увеличение ассигнований в целях софинансирования субсидии из федерального бюджета в связи с внесением с 01.04.2021 изменений в порядок определения размера ежемесячной денежной выплаты на ребенка от трех до семи лет включительно согласно постановлению Правительства Российской Федерации от 31.03.2021 № 489 </t>
  </si>
  <si>
    <t xml:space="preserve">Уменьшение ассигнований в связи с уточнением потребности на проведение смены в осенний период для одаренных детей на базе детского оздоровительного лагеря им. М. Горького в 2021 году </t>
  </si>
  <si>
    <t>Увеличение ассигнований на взнос в имущество публично-правовой компании "Фонд защиты прав граждан  –  участников долевого строительства"</t>
  </si>
  <si>
    <t>Увеличение ассигнований на приобретение переносных металлических защитных ограждений</t>
  </si>
  <si>
    <t xml:space="preserve">Увеличение ассигнований на содержание и обеспечение деятельности учреждения, на приведение фонда оплаты труда в соответствие с установленными нормативами </t>
  </si>
  <si>
    <t>Увеличение ассигнований на проведение VIII Парламентского форума "Историко-культурное наследие России"</t>
  </si>
  <si>
    <t>Увеличение ассигнований в соответствии с распоряжением Правительства Российской Федерации от 03.04.2021 № 862-р</t>
  </si>
  <si>
    <t>Увеличение ассигнований в соответствии с распоряжением Правительства Российской Федерации от 13.02.2021 № 348-р</t>
  </si>
  <si>
    <t>Увеличение ассигнований в соответствии с распоряжением Правительства Российской Федерации от 03.04.2021 № 862-р.</t>
  </si>
  <si>
    <t>Увеличение ассигнований в связи с организацией проведения IV Всероссийского фестиваля телевизионных программ, видеофильмов и роликов "Золотое кольцо России"</t>
  </si>
  <si>
    <t xml:space="preserve">Увеличение ассигнований на ремонт помещений медицинских организаций для установки приобретаемого оборудования в рамках региональной программы "Модернизация первичного звена здравоохранения Ярославской области" в целях соблюдения условий предоставления субсидии из федерального бюджета </t>
  </si>
  <si>
    <t xml:space="preserve">Увеличение ассигнований в соответствии с заключенным соглашением с Фондом содействия реформированию жилищно-коммунального хозяйства
 </t>
  </si>
  <si>
    <t>Увеличение ассигнований на информационное освещение деятельности Ярославской областной Думы</t>
  </si>
  <si>
    <t>Уменьшение ассигнований, предусмотренных на найм жилого помещения, в связи с уточнением потребности</t>
  </si>
  <si>
    <t>960 Департамент экономики и стратегического планирования ЯО</t>
  </si>
  <si>
    <t>Увеличение ассигнований на повышение квалификации сотрудников</t>
  </si>
  <si>
    <t>901 Департамент здравоохранения и фармации ЯО</t>
  </si>
  <si>
    <t xml:space="preserve">Увеличение ассигнований на содержание и обеспечение деятельности департамента
</t>
  </si>
  <si>
    <t xml:space="preserve">Увеличение ассигнований на содержание и обеспечение деятельности Ярославской областной Думы
</t>
  </si>
  <si>
    <t xml:space="preserve">Увеличение ассигнований на содержание и обеспечение деятельности учреждения
</t>
  </si>
  <si>
    <t>Увеличение ассигнований на содержание и обеспечение деятельности учреждения</t>
  </si>
  <si>
    <t>Увеличение ассигнований на содержание и обеспечение деятельности департамента</t>
  </si>
  <si>
    <t xml:space="preserve">Увеличение ассигнований на содержание и обеспечение деятельности инспекции
</t>
  </si>
  <si>
    <t>961 Контрольно-ревизионная инспекция ЯО</t>
  </si>
  <si>
    <t>Увеличение ассигнований на содержание и обеспечение деятельности агентства</t>
  </si>
  <si>
    <t xml:space="preserve">Увеличение ассигнований на установку систем видеонаблюдения в медицинских организациях в целях соблюдения требований к антитеррористической защищенности объектов  </t>
  </si>
  <si>
    <t>Увеличение ассигнований в целях организации временного размещения и медицинского наблюдения за лицами, подлежащими размещению в обсерваторе</t>
  </si>
  <si>
    <t>Увеличение ассигнований на капитальный ремонт зданий ГБУ СО ЯО "Некрасовский дом-интернат для престарелых и инвалидов"</t>
  </si>
  <si>
    <t xml:space="preserve">Увеличение ассигнований в связи с увеличением количества граждан, обратившихся с заявлениями о назначении социальной помощи, в том числе в связи с чрезвычайными ситуациями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</si>
  <si>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ассигнований за счет иного межбюджетого трансферта из бюджета г. Москвы в целях возмещения расходов на приобретение лекарственных средств для лечения новой коронавирусной инфекции</t>
  </si>
  <si>
    <t>Увеличение ассигнований на выполнение антитеррористических мероприятий в государственных образовательных учреждениях</t>
  </si>
  <si>
    <t>Увеличение ассигнований в 2022 году в сумме 23 700,0 тыс. руб. на строительство центра развития детского творчества "Лидер"</t>
  </si>
  <si>
    <t>Учреждения в сфере социальной политики</t>
  </si>
  <si>
    <t xml:space="preserve">Увеличение ассигнований на мероприятия по пожарной безопасности и капитальному ремонту в учреждениях социального обслуживания, предоставляющих социальные услуги несовершеннолетним </t>
  </si>
  <si>
    <t xml:space="preserve">Увеличение ассигнований на организацию и проведение мероприятий к Международному дню инвалидов и Международному дню пожилого человека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</si>
  <si>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ассигнований на профессиональное обучение и дополнительное профессиональное образование безработных граждан  </t>
  </si>
  <si>
    <t>Увеличение ассигнований на проведение социологического исследования</t>
  </si>
  <si>
    <t xml:space="preserve">Увеличение ассигнований на осуществление государственного мониторинга атмосферного воздуха на территории Ярославской области в целях реализации распоряжения Правительства Российской Федерации от 29.05.2019 № 1124-р
</t>
  </si>
  <si>
    <t>Увеличение ассигнований на объекты газификации в Рыбинском муниципальном районе</t>
  </si>
  <si>
    <t xml:space="preserve">Уменьшение ассигнований,  предусмотренных для обеспечения софинансирования за счет средств областного бюджета, в связи с отсутствием соглашения с Министерством строительства Российской Федерации </t>
  </si>
  <si>
    <t xml:space="preserve">Увеличение ассигнований на организацию и проведение мероприятий в сфере молодежной политики </t>
  </si>
  <si>
    <t>Увеличение ассигнований в целях приобретения сертификата на получение технической поддержки программного обеспечения виртуальных машин (серверов автоматической идентификационной системы многофункциональных центров) для прохождения аттестации в соответствии с приказом Федеральной службы по техническому и экспортному контролю Российской Федерации от 11.02.2013 № 17 "Об утверждении требований о защите информации, не составляющей государственную тайну, содержащейся в государственных информационных системах"</t>
  </si>
  <si>
    <t xml:space="preserve">Увеличение ассигнований на компенсацию стоимости племенного скота, приобретаемого в связи с реализацией инвестиционных проектов
</t>
  </si>
  <si>
    <t xml:space="preserve">Увеличение ассигнований на мероприятия по проведению Всероссийской ежегодной агропромышленной выставки "Золотая осень" </t>
  </si>
  <si>
    <t>Увеличение ассигнований на проведение кадастровых работ</t>
  </si>
  <si>
    <t xml:space="preserve">Увеличение ассигнований на модернизацию программного обеспечения по развитию и сопровождению государственных автоматизированных информационных систем в бюджетном процессе, в том числе централизованной системы бухгалтерского учета и отчетности
</t>
  </si>
  <si>
    <t>Увеличение ассигнований на реализацию мероприятий, предусмотренных нормативными правовыми актами органов государственной власти Ярославской области</t>
  </si>
  <si>
    <t xml:space="preserve">Увеличение ассигнований на предоставление субсидии на выполнение государственного задания </t>
  </si>
  <si>
    <t>Увеличение ассигнований на обеспечение деятельности государственных учреждений в сфере информатизации и связи</t>
  </si>
  <si>
    <t>Увеличение ассигнований на реализацию мероприятия по размещению информации о лицах пропавших без вести</t>
  </si>
  <si>
    <t>Увеличение ассигнований на обеспечение деятельности учреждения</t>
  </si>
  <si>
    <t xml:space="preserve">Увеличение ассигнований на услуги по сопровождению государственной информационной системы </t>
  </si>
  <si>
    <t xml:space="preserve">Увеличение ассигнований на повышение квалификации сотрудников </t>
  </si>
  <si>
    <t>Пояснения</t>
  </si>
  <si>
    <t>Увеличение ассигнований на предоставление грантов организациям, осуществляющим образовательную деятельность по образовательным программам среднего профессионального образования</t>
  </si>
  <si>
    <t xml:space="preserve">Увеличение ассигнований в рамках реализации федерального проекта "Безопасность дорожного движения" национального проекта "Безопасные и качественные автомобильные дороги" на проведение финала Всероссийского конкурса юных инспекторов движения "Безопасное колесо" </t>
  </si>
  <si>
    <t>Увеличение ассигнований на проведение работ к юбилейным  мероприятиям, посвященным 200-летию со дня рождения Н.А. Некрасова</t>
  </si>
  <si>
    <t xml:space="preserve">Увеличение ассигнований на разработку проектно-сметной документации по объекту "Реконструкция водоочистных сооружений водоснабжения городского поселения г. Ростов Ярославской области" в рамках федеральной программы "Чистая вода".
Увеличение ассигнований в 2022 году на 1 179,3 тыс. руб. в целях софинансирования мероприятий за счет средств областного бюджета </t>
  </si>
  <si>
    <t>Увеличение ассигнований на содержание и капитальный ремонт улично-дорожной сети</t>
  </si>
  <si>
    <t xml:space="preserve">Увеличение ассигнований для предоставления социальных выплат молодым специалистам, проработавшим три года на сельскохозяйственных предприятиях </t>
  </si>
  <si>
    <t xml:space="preserve">Увеличение ассигнований в связи с приведением фонда оплаты труда в соответствие с установленными нормативами. 
Увеличение ассигнований в 2022-2023 годах на 2 234,6 тыс. руб. ежегодно в связи с приведением фонда оплаты труда в соответствие с установленными нормативами </t>
  </si>
  <si>
    <t>Увеличение ассигнований на приобретение автомобиля в целях оказания выездных услуг безработным гражданам и межрайонного взаимодействия центров занятости</t>
  </si>
  <si>
    <t>Увеличение ассигнований на организацию общественно значимых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</si>
</sst>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7" fillId="0" borderId="0" xfId="0" applyFont="1" applyFill="1" applyBorder="1"/>
    <xf numFmtId="0" fontId="7" fillId="0" borderId="0" xfId="0" applyFont="1" applyFill="1"/>
    <xf numFmtId="0" fontId="7" fillId="0" borderId="1" xfId="9" applyFont="1" applyFill="1" applyBorder="1" applyAlignment="1">
      <alignment horizontal="left" vertical="top" wrapText="1"/>
    </xf>
    <xf numFmtId="0" fontId="0" fillId="0" borderId="0" xfId="0" applyFill="1"/>
    <xf numFmtId="0" fontId="7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6" applyNumberFormat="1" applyFont="1" applyFill="1" applyBorder="1" applyAlignment="1" applyProtection="1">
      <alignment vertical="center" wrapText="1"/>
      <protection hidden="1"/>
    </xf>
    <xf numFmtId="0" fontId="7" fillId="0" borderId="1" xfId="4" applyNumberFormat="1" applyFont="1" applyFill="1" applyBorder="1" applyAlignment="1" applyProtection="1">
      <alignment vertical="center" wrapText="1"/>
    </xf>
    <xf numFmtId="0" fontId="7" fillId="0" borderId="1" xfId="4" applyNumberFormat="1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8" fillId="0" borderId="1" xfId="4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justify" vertical="top" wrapText="1"/>
    </xf>
    <xf numFmtId="3" fontId="8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6" fillId="0" borderId="1" xfId="5" applyNumberFormat="1" applyFont="1" applyFill="1" applyBorder="1" applyAlignment="1" applyProtection="1">
      <alignment horizontal="left" vertical="top" wrapText="1"/>
      <protection hidden="1"/>
    </xf>
    <xf numFmtId="49" fontId="8" fillId="0" borderId="1" xfId="4" applyNumberFormat="1" applyFont="1" applyFill="1" applyBorder="1" applyAlignment="1" applyProtection="1">
      <alignment horizontal="left" vertical="top" wrapText="1"/>
      <protection hidden="1"/>
    </xf>
    <xf numFmtId="49" fontId="6" fillId="0" borderId="0" xfId="0" applyNumberFormat="1" applyFont="1" applyFill="1"/>
    <xf numFmtId="0" fontId="6" fillId="0" borderId="0" xfId="0" applyFont="1" applyFill="1" applyAlignment="1">
      <alignment horizontal="left" vertical="top"/>
    </xf>
    <xf numFmtId="3" fontId="7" fillId="0" borderId="0" xfId="0" applyNumberFormat="1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6" fillId="0" borderId="1" xfId="3" applyNumberFormat="1" applyFont="1" applyFill="1" applyBorder="1" applyAlignment="1" applyProtection="1">
      <alignment horizontal="left" vertical="top" wrapText="1"/>
      <protection hidden="1"/>
    </xf>
    <xf numFmtId="164" fontId="7" fillId="0" borderId="1" xfId="3" applyNumberFormat="1" applyFont="1" applyFill="1" applyBorder="1" applyAlignment="1" applyProtection="1">
      <alignment horizontal="justify" vertical="top" wrapText="1"/>
      <protection hidden="1"/>
    </xf>
    <xf numFmtId="0" fontId="7" fillId="0" borderId="1" xfId="4" applyNumberFormat="1" applyFont="1" applyFill="1" applyBorder="1" applyAlignment="1" applyProtection="1">
      <alignment horizontal="justify" vertical="top" wrapText="1"/>
    </xf>
    <xf numFmtId="0" fontId="6" fillId="0" borderId="1" xfId="4" applyNumberFormat="1" applyFont="1" applyFill="1" applyBorder="1" applyAlignment="1" applyProtection="1">
      <alignment horizontal="left" vertical="top" wrapText="1"/>
    </xf>
    <xf numFmtId="3" fontId="6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justify" vertical="top" wrapText="1"/>
    </xf>
    <xf numFmtId="0" fontId="7" fillId="0" borderId="1" xfId="4" applyFont="1" applyFill="1" applyBorder="1" applyAlignment="1">
      <alignment horizontal="justify" vertical="top" wrapText="1"/>
    </xf>
    <xf numFmtId="3" fontId="8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0" fontId="7" fillId="0" borderId="1" xfId="0" applyNumberFormat="1" applyFont="1" applyFill="1" applyBorder="1" applyAlignment="1" applyProtection="1">
      <alignment horizontal="left" vertical="top" wrapText="1"/>
      <protection hidden="1"/>
    </xf>
    <xf numFmtId="3" fontId="7" fillId="0" borderId="1" xfId="0" applyNumberFormat="1" applyFont="1" applyFill="1" applyBorder="1" applyAlignment="1" applyProtection="1">
      <alignment horizontal="right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0" fontId="6" fillId="0" borderId="1" xfId="0" applyNumberFormat="1" applyFont="1" applyFill="1" applyBorder="1" applyAlignment="1" applyProtection="1">
      <alignment horizontal="left" vertical="top" wrapText="1"/>
      <protection hidden="1"/>
    </xf>
    <xf numFmtId="3" fontId="7" fillId="0" borderId="1" xfId="4" applyNumberFormat="1" applyFont="1" applyFill="1" applyBorder="1" applyAlignment="1" applyProtection="1">
      <alignment horizontal="justify" vertical="top" wrapText="1"/>
      <protection hidden="1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 applyProtection="1">
      <alignment horizontal="justify" vertical="top" wrapText="1"/>
      <protection hidden="1"/>
    </xf>
    <xf numFmtId="0" fontId="9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 applyProtection="1">
      <alignment horizontal="justify" vertical="top" wrapText="1"/>
    </xf>
    <xf numFmtId="49" fontId="10" fillId="0" borderId="1" xfId="2" applyNumberFormat="1" applyFont="1" applyFill="1" applyBorder="1" applyAlignment="1" applyProtection="1">
      <alignment horizontal="center" wrapText="1"/>
      <protection hidden="1"/>
    </xf>
    <xf numFmtId="0" fontId="8" fillId="0" borderId="1" xfId="5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5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7" applyNumberFormat="1" applyFont="1" applyFill="1" applyBorder="1" applyAlignment="1" applyProtection="1">
      <alignment horizontal="left" vertical="top" wrapText="1"/>
      <protection hidden="1"/>
    </xf>
    <xf numFmtId="0" fontId="7" fillId="0" borderId="1" xfId="7" applyNumberFormat="1" applyFont="1" applyFill="1" applyBorder="1" applyAlignment="1" applyProtection="1">
      <alignment vertical="top" wrapText="1"/>
      <protection hidden="1"/>
    </xf>
    <xf numFmtId="3" fontId="7" fillId="0" borderId="1" xfId="0" applyNumberFormat="1" applyFont="1" applyFill="1" applyBorder="1" applyAlignment="1">
      <alignment wrapText="1"/>
    </xf>
    <xf numFmtId="0" fontId="7" fillId="0" borderId="1" xfId="7" applyNumberFormat="1" applyFont="1" applyFill="1" applyBorder="1" applyAlignment="1" applyProtection="1">
      <alignment horizontal="justify" vertical="top" wrapText="1"/>
      <protection hidden="1"/>
    </xf>
    <xf numFmtId="0" fontId="8" fillId="0" borderId="1" xfId="7" applyNumberFormat="1" applyFont="1" applyFill="1" applyBorder="1" applyAlignment="1" applyProtection="1">
      <alignment horizontal="justify" vertical="top" wrapText="1"/>
      <protection hidden="1"/>
    </xf>
    <xf numFmtId="49" fontId="6" fillId="0" borderId="1" xfId="4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7" fillId="0" borderId="1" xfId="4" applyNumberFormat="1" applyFont="1" applyFill="1" applyBorder="1" applyAlignment="1" applyProtection="1">
      <alignment horizontal="left" vertical="top" wrapText="1"/>
      <protection hidden="1"/>
    </xf>
    <xf numFmtId="3" fontId="7" fillId="0" borderId="1" xfId="4" applyNumberFormat="1" applyFont="1" applyFill="1" applyBorder="1" applyAlignment="1" applyProtection="1">
      <alignment horizontal="right" wrapText="1"/>
      <protection hidden="1"/>
    </xf>
    <xf numFmtId="165" fontId="7" fillId="0" borderId="1" xfId="4" applyNumberFormat="1" applyFont="1" applyFill="1" applyBorder="1" applyAlignment="1" applyProtection="1">
      <alignment horizontal="justify" vertical="top" wrapText="1"/>
    </xf>
    <xf numFmtId="3" fontId="6" fillId="0" borderId="1" xfId="6" applyNumberFormat="1" applyFont="1" applyFill="1" applyBorder="1" applyAlignment="1" applyProtection="1">
      <alignment horizontal="right" wrapText="1"/>
      <protection hidden="1"/>
    </xf>
    <xf numFmtId="0" fontId="7" fillId="0" borderId="1" xfId="5" applyNumberFormat="1" applyFont="1" applyFill="1" applyBorder="1" applyAlignment="1" applyProtection="1">
      <alignment horizontal="justify" vertical="top" wrapText="1"/>
      <protection hidden="1"/>
    </xf>
    <xf numFmtId="0" fontId="8" fillId="0" borderId="1" xfId="6" applyNumberFormat="1" applyFont="1" applyFill="1" applyBorder="1" applyAlignment="1" applyProtection="1">
      <alignment horizontal="left" vertical="top" wrapText="1"/>
      <protection hidden="1"/>
    </xf>
    <xf numFmtId="3" fontId="6" fillId="0" borderId="1" xfId="4" applyNumberFormat="1" applyFont="1" applyFill="1" applyBorder="1" applyAlignment="1" applyProtection="1">
      <alignment horizontal="right" wrapText="1"/>
      <protection hidden="1"/>
    </xf>
    <xf numFmtId="3" fontId="6" fillId="0" borderId="1" xfId="4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>
      <alignment horizontal="justify" vertical="top" wrapText="1"/>
    </xf>
    <xf numFmtId="3" fontId="6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4" applyFont="1" applyFill="1" applyBorder="1" applyAlignment="1" applyProtection="1">
      <alignment horizontal="left" vertical="top" wrapText="1"/>
      <protection hidden="1"/>
    </xf>
    <xf numFmtId="49" fontId="6" fillId="0" borderId="1" xfId="2" applyNumberFormat="1" applyFont="1" applyFill="1" applyBorder="1" applyAlignment="1" applyProtection="1">
      <alignment horizontal="left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4" fontId="7" fillId="0" borderId="1" xfId="0" applyNumberFormat="1" applyFont="1" applyFill="1" applyBorder="1" applyAlignment="1">
      <alignment horizontal="justify" vertical="top" wrapText="1"/>
    </xf>
    <xf numFmtId="0" fontId="9" fillId="0" borderId="1" xfId="0" quotePrefix="1" applyFont="1" applyFill="1" applyBorder="1" applyAlignment="1" applyProtection="1">
      <alignment horizontal="justify" vertical="top" wrapText="1"/>
      <protection hidden="1"/>
    </xf>
    <xf numFmtId="3" fontId="7" fillId="0" borderId="1" xfId="0" applyNumberFormat="1" applyFont="1" applyFill="1" applyBorder="1" applyAlignment="1">
      <alignment horizontal="justify" vertical="top"/>
    </xf>
    <xf numFmtId="0" fontId="7" fillId="0" borderId="1" xfId="6" applyNumberFormat="1" applyFont="1" applyFill="1" applyBorder="1" applyAlignment="1" applyProtection="1">
      <alignment horizontal="justify" vertical="top" wrapText="1"/>
      <protection hidden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9" fontId="7" fillId="0" borderId="1" xfId="6" applyNumberFormat="1" applyFont="1" applyFill="1" applyBorder="1" applyAlignment="1">
      <alignment horizontal="justify" vertical="top" wrapText="1"/>
    </xf>
    <xf numFmtId="0" fontId="8" fillId="0" borderId="1" xfId="7" applyNumberFormat="1" applyFont="1" applyFill="1" applyBorder="1" applyAlignment="1" applyProtection="1">
      <alignment horizontal="left" vertical="top" wrapText="1"/>
      <protection hidden="1"/>
    </xf>
    <xf numFmtId="0" fontId="7" fillId="0" borderId="1" xfId="7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3" fontId="8" fillId="0" borderId="1" xfId="4" applyNumberFormat="1" applyFont="1" applyFill="1" applyBorder="1" applyAlignment="1" applyProtection="1">
      <alignment horizontal="right" wrapText="1"/>
      <protection hidden="1"/>
    </xf>
    <xf numFmtId="0" fontId="6" fillId="0" borderId="1" xfId="0" applyFont="1" applyFill="1" applyBorder="1" applyAlignment="1">
      <alignment horizontal="left" vertical="top"/>
    </xf>
    <xf numFmtId="3" fontId="0" fillId="0" borderId="0" xfId="0" applyNumberFormat="1" applyFill="1"/>
    <xf numFmtId="49" fontId="6" fillId="0" borderId="1" xfId="2" applyNumberFormat="1" applyFont="1" applyFill="1" applyBorder="1" applyAlignment="1" applyProtection="1">
      <alignment horizontal="center" wrapText="1"/>
      <protection hidden="1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justify" vertical="top" wrapText="1"/>
    </xf>
    <xf numFmtId="3" fontId="8" fillId="0" borderId="1" xfId="0" applyNumberFormat="1" applyFont="1" applyFill="1" applyBorder="1" applyAlignment="1">
      <alignment horizontal="right"/>
    </xf>
    <xf numFmtId="0" fontId="7" fillId="0" borderId="1" xfId="5" applyNumberFormat="1" applyFont="1" applyFill="1" applyBorder="1" applyAlignment="1" applyProtection="1">
      <alignment horizontal="left" vertical="top" wrapText="1"/>
      <protection hidden="1"/>
    </xf>
    <xf numFmtId="0" fontId="7" fillId="0" borderId="1" xfId="4" applyNumberFormat="1" applyFont="1" applyFill="1" applyBorder="1" applyAlignment="1" applyProtection="1">
      <alignment horizontal="justify" vertical="top" wrapText="1"/>
      <protection hidden="1"/>
    </xf>
    <xf numFmtId="3" fontId="6" fillId="0" borderId="1" xfId="0" applyNumberFormat="1" applyFont="1" applyFill="1" applyBorder="1" applyAlignment="1">
      <alignment horizontal="right"/>
    </xf>
    <xf numFmtId="0" fontId="6" fillId="0" borderId="1" xfId="4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0" fontId="7" fillId="0" borderId="1" xfId="0" applyNumberFormat="1" applyFont="1" applyFill="1" applyBorder="1" applyAlignment="1" applyProtection="1">
      <alignment horizontal="justify" vertical="top" wrapText="1"/>
      <protection hidden="1"/>
    </xf>
    <xf numFmtId="0" fontId="7" fillId="0" borderId="1" xfId="0" applyFont="1" applyFill="1" applyBorder="1" applyAlignment="1" applyProtection="1">
      <alignment horizontal="justify" vertical="top" wrapText="1"/>
      <protection hidden="1"/>
    </xf>
    <xf numFmtId="49" fontId="6" fillId="0" borderId="1" xfId="2" applyNumberFormat="1" applyFont="1" applyFill="1" applyBorder="1" applyAlignment="1" applyProtection="1">
      <alignment wrapText="1"/>
      <protection hidden="1"/>
    </xf>
    <xf numFmtId="0" fontId="6" fillId="0" borderId="1" xfId="6" applyNumberFormat="1" applyFont="1" applyFill="1" applyBorder="1" applyAlignment="1" applyProtection="1">
      <alignment horizontal="left" vertical="top" wrapText="1"/>
      <protection hidden="1"/>
    </xf>
    <xf numFmtId="0" fontId="7" fillId="0" borderId="1" xfId="6" applyNumberFormat="1" applyFont="1" applyFill="1" applyBorder="1" applyAlignment="1" applyProtection="1">
      <alignment horizontal="left" vertical="top" wrapText="1"/>
      <protection hidden="1"/>
    </xf>
    <xf numFmtId="3" fontId="7" fillId="0" borderId="1" xfId="5" applyNumberFormat="1" applyFont="1" applyFill="1" applyBorder="1" applyAlignment="1" applyProtection="1">
      <alignment horizontal="right" wrapText="1"/>
      <protection hidden="1"/>
    </xf>
    <xf numFmtId="0" fontId="8" fillId="0" borderId="1" xfId="0" applyFont="1" applyFill="1" applyBorder="1" applyAlignment="1">
      <alignment horizontal="right"/>
    </xf>
    <xf numFmtId="0" fontId="7" fillId="0" borderId="1" xfId="4" applyNumberFormat="1" applyFont="1" applyFill="1" applyBorder="1" applyAlignment="1" applyProtection="1">
      <alignment vertical="top" wrapText="1"/>
      <protection hidden="1"/>
    </xf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 applyProtection="1">
      <alignment horizontal="justify" vertical="center"/>
    </xf>
    <xf numFmtId="49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ill="1" applyBorder="1" applyAlignment="1" applyProtection="1">
      <alignment horizontal="justify" vertical="center"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 2" xfId="6"/>
    <cellStyle name="Обычный 3 2 2 2 2 2 2 3 3 2 5 2" xfId="9"/>
    <cellStyle name="Обычный 3 2 2 2 2 2 2 3 3 2 5 2 2" xfId="11"/>
    <cellStyle name="Обычный 3 2 2 2 2 2 2 3 3 2 5 2 2 2" xfId="15"/>
    <cellStyle name="Обычный 3 2 2 2 2 2 2 3 3 2 5 2 3" xfId="13"/>
    <cellStyle name="Обычный 4 2 2" xfId="8"/>
    <cellStyle name="Обычный 4 2 2 2" xfId="10"/>
    <cellStyle name="Обычный 4 2 2 2 2" xfId="14"/>
    <cellStyle name="Обычный 4 2 2 3" xfId="12"/>
    <cellStyle name="Обычный_tmp" xfId="3"/>
    <cellStyle name="Обычный_tmp 10" xfId="5"/>
    <cellStyle name="Обычный_tmp 2" xfId="4"/>
    <cellStyle name="Обычный_tmp 4" xfId="7"/>
    <cellStyle name="Обычный_Tmp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showGridLines="0" tabSelected="1" view="pageBreakPreview" zoomScale="90" zoomScaleNormal="100" zoomScaleSheetLayoutView="90" workbookViewId="0">
      <pane xSplit="1" ySplit="9" topLeftCell="B208" activePane="bottomRight" state="frozen"/>
      <selection pane="topRight" activeCell="B1" sqref="B1"/>
      <selection pane="bottomLeft" activeCell="A10" sqref="A10"/>
      <selection pane="bottomRight" activeCell="F230" sqref="F230"/>
    </sheetView>
  </sheetViews>
  <sheetFormatPr defaultRowHeight="15" x14ac:dyDescent="0.25"/>
  <cols>
    <col min="1" max="1" width="7.42578125" style="97" customWidth="1"/>
    <col min="2" max="2" width="40.85546875" style="97" customWidth="1"/>
    <col min="3" max="3" width="15.140625" style="88" customWidth="1"/>
    <col min="4" max="4" width="15.5703125" style="88" customWidth="1"/>
    <col min="5" max="5" width="15.28515625" style="88" customWidth="1"/>
    <col min="6" max="6" width="103" style="97" customWidth="1"/>
    <col min="7" max="7" width="1.140625" style="4" customWidth="1"/>
    <col min="8" max="16384" width="9.140625" style="4"/>
  </cols>
  <sheetData>
    <row r="1" spans="1:12" ht="20.25" customHeight="1" x14ac:dyDescent="0.3">
      <c r="F1" s="117" t="s">
        <v>199</v>
      </c>
    </row>
    <row r="2" spans="1:12" ht="15" customHeight="1" x14ac:dyDescent="0.3">
      <c r="F2" s="117" t="s">
        <v>200</v>
      </c>
    </row>
    <row r="3" spans="1:12" s="2" customFormat="1" ht="9.75" customHeight="1" x14ac:dyDescent="0.25">
      <c r="A3" s="17"/>
      <c r="B3" s="18"/>
      <c r="C3" s="19"/>
      <c r="D3" s="19"/>
      <c r="E3" s="19"/>
      <c r="F3" s="21"/>
      <c r="G3" s="1"/>
      <c r="H3" s="1"/>
      <c r="I3" s="1"/>
      <c r="J3" s="1"/>
      <c r="K3" s="1"/>
      <c r="L3" s="1"/>
    </row>
    <row r="4" spans="1:12" s="2" customFormat="1" ht="43.5" customHeight="1" x14ac:dyDescent="0.25">
      <c r="A4" s="118" t="s">
        <v>183</v>
      </c>
      <c r="B4" s="118"/>
      <c r="C4" s="118"/>
      <c r="D4" s="118"/>
      <c r="E4" s="118"/>
      <c r="F4" s="118"/>
      <c r="G4" s="1"/>
      <c r="H4" s="1"/>
      <c r="I4" s="1"/>
      <c r="J4" s="1"/>
      <c r="K4" s="1"/>
      <c r="L4" s="1"/>
    </row>
    <row r="5" spans="1:12" s="2" customFormat="1" ht="7.5" customHeight="1" x14ac:dyDescent="0.25">
      <c r="A5" s="17"/>
      <c r="B5" s="20"/>
      <c r="C5" s="19"/>
      <c r="D5" s="19"/>
      <c r="E5" s="19"/>
      <c r="F5" s="22"/>
      <c r="G5" s="1"/>
      <c r="H5" s="1"/>
      <c r="I5" s="1"/>
      <c r="J5" s="1"/>
      <c r="K5" s="1"/>
      <c r="L5" s="1"/>
    </row>
    <row r="6" spans="1:12" s="2" customFormat="1" ht="15.75" customHeight="1" x14ac:dyDescent="0.25">
      <c r="A6" s="17"/>
      <c r="B6" s="20"/>
      <c r="C6" s="19"/>
      <c r="D6" s="19"/>
      <c r="E6" s="19"/>
      <c r="F6" s="22" t="s">
        <v>184</v>
      </c>
      <c r="G6" s="1"/>
      <c r="H6" s="1"/>
      <c r="I6" s="1"/>
      <c r="J6" s="1"/>
      <c r="K6" s="1"/>
      <c r="L6" s="1"/>
    </row>
    <row r="7" spans="1:12" s="2" customFormat="1" ht="15.75" customHeight="1" x14ac:dyDescent="0.25">
      <c r="A7" s="119" t="s">
        <v>185</v>
      </c>
      <c r="B7" s="120" t="s">
        <v>186</v>
      </c>
      <c r="C7" s="121" t="s">
        <v>187</v>
      </c>
      <c r="D7" s="121" t="s">
        <v>188</v>
      </c>
      <c r="E7" s="121" t="s">
        <v>189</v>
      </c>
      <c r="F7" s="122" t="s">
        <v>318</v>
      </c>
      <c r="G7" s="1"/>
      <c r="H7" s="1"/>
      <c r="I7" s="1"/>
      <c r="J7" s="1"/>
      <c r="K7" s="1"/>
      <c r="L7" s="1"/>
    </row>
    <row r="8" spans="1:12" s="2" customFormat="1" ht="15.75" customHeight="1" x14ac:dyDescent="0.25">
      <c r="A8" s="119"/>
      <c r="B8" s="120"/>
      <c r="C8" s="121"/>
      <c r="D8" s="121"/>
      <c r="E8" s="121"/>
      <c r="F8" s="122"/>
      <c r="G8" s="1"/>
      <c r="H8" s="1"/>
      <c r="I8" s="1"/>
      <c r="J8" s="1"/>
      <c r="K8" s="1"/>
      <c r="L8" s="1"/>
    </row>
    <row r="9" spans="1:12" s="2" customFormat="1" ht="15.75" x14ac:dyDescent="0.25">
      <c r="A9" s="119"/>
      <c r="B9" s="120"/>
      <c r="C9" s="121"/>
      <c r="D9" s="121"/>
      <c r="E9" s="121"/>
      <c r="F9" s="122"/>
      <c r="G9" s="1"/>
      <c r="H9" s="1"/>
      <c r="I9" s="1"/>
      <c r="J9" s="1"/>
      <c r="K9" s="1"/>
      <c r="L9" s="1"/>
    </row>
    <row r="10" spans="1:12" ht="47.25" x14ac:dyDescent="0.25">
      <c r="A10" s="89" t="s">
        <v>0</v>
      </c>
      <c r="B10" s="23" t="s">
        <v>1</v>
      </c>
      <c r="C10" s="95">
        <f>C11+C14+C26</f>
        <v>441139400</v>
      </c>
      <c r="D10" s="95">
        <f>D11+D14+D26</f>
        <v>45912887</v>
      </c>
      <c r="E10" s="95">
        <f>E11+E14+E26</f>
        <v>1250000</v>
      </c>
      <c r="F10" s="24"/>
    </row>
    <row r="11" spans="1:12" ht="63" x14ac:dyDescent="0.25">
      <c r="A11" s="89" t="s">
        <v>2</v>
      </c>
      <c r="B11" s="96" t="s">
        <v>3</v>
      </c>
      <c r="C11" s="95">
        <f t="shared" ref="C11:E12" si="0">C12</f>
        <v>0</v>
      </c>
      <c r="D11" s="95">
        <f t="shared" si="0"/>
        <v>0</v>
      </c>
      <c r="E11" s="95">
        <f t="shared" si="0"/>
        <v>1250000</v>
      </c>
      <c r="F11" s="25"/>
    </row>
    <row r="12" spans="1:12" ht="15.75" x14ac:dyDescent="0.25">
      <c r="A12" s="89"/>
      <c r="B12" s="11" t="s">
        <v>4</v>
      </c>
      <c r="C12" s="92">
        <f t="shared" si="0"/>
        <v>0</v>
      </c>
      <c r="D12" s="92">
        <f t="shared" si="0"/>
        <v>0</v>
      </c>
      <c r="E12" s="92">
        <f t="shared" si="0"/>
        <v>1250000</v>
      </c>
      <c r="F12" s="25"/>
    </row>
    <row r="13" spans="1:12" ht="50.25" customHeight="1" x14ac:dyDescent="0.25">
      <c r="A13" s="89"/>
      <c r="B13" s="9" t="s">
        <v>263</v>
      </c>
      <c r="C13" s="90"/>
      <c r="D13" s="90"/>
      <c r="E13" s="90">
        <v>1250000</v>
      </c>
      <c r="F13" s="25" t="s">
        <v>228</v>
      </c>
    </row>
    <row r="14" spans="1:12" ht="47.25" x14ac:dyDescent="0.25">
      <c r="A14" s="89" t="s">
        <v>5</v>
      </c>
      <c r="B14" s="26" t="s">
        <v>6</v>
      </c>
      <c r="C14" s="27">
        <f>C15</f>
        <v>441139400</v>
      </c>
      <c r="D14" s="27">
        <f>D15</f>
        <v>38912887</v>
      </c>
      <c r="E14" s="27">
        <f>E15</f>
        <v>0</v>
      </c>
      <c r="F14" s="29"/>
    </row>
    <row r="15" spans="1:12" ht="31.5" x14ac:dyDescent="0.25">
      <c r="A15" s="89"/>
      <c r="B15" s="11" t="s">
        <v>281</v>
      </c>
      <c r="C15" s="30">
        <f>SUM(C16:C25)</f>
        <v>441139400</v>
      </c>
      <c r="D15" s="30">
        <f>SUM(D16:D25)</f>
        <v>38912887</v>
      </c>
      <c r="E15" s="30">
        <f>SUM(E16:E25)</f>
        <v>0</v>
      </c>
      <c r="F15" s="29"/>
    </row>
    <row r="16" spans="1:12" ht="161.25" customHeight="1" x14ac:dyDescent="0.25">
      <c r="A16" s="89"/>
      <c r="B16" s="9" t="s">
        <v>204</v>
      </c>
      <c r="C16" s="31">
        <v>426012000</v>
      </c>
      <c r="D16" s="30"/>
      <c r="E16" s="30"/>
      <c r="F16" s="28" t="s">
        <v>272</v>
      </c>
    </row>
    <row r="17" spans="1:6" ht="47.25" x14ac:dyDescent="0.25">
      <c r="A17" s="89"/>
      <c r="B17" s="32" t="s">
        <v>205</v>
      </c>
      <c r="C17" s="90">
        <v>15127400</v>
      </c>
      <c r="D17" s="92"/>
      <c r="E17" s="90"/>
      <c r="F17" s="98" t="s">
        <v>294</v>
      </c>
    </row>
    <row r="18" spans="1:6" ht="57.75" customHeight="1" x14ac:dyDescent="0.25">
      <c r="A18" s="89"/>
      <c r="B18" s="9" t="s">
        <v>206</v>
      </c>
      <c r="C18" s="31"/>
      <c r="D18" s="33">
        <v>9996000</v>
      </c>
      <c r="E18" s="33"/>
      <c r="F18" s="98" t="s">
        <v>207</v>
      </c>
    </row>
    <row r="19" spans="1:6" ht="47.25" x14ac:dyDescent="0.25">
      <c r="A19" s="89"/>
      <c r="B19" s="9" t="s">
        <v>206</v>
      </c>
      <c r="C19" s="31"/>
      <c r="D19" s="33">
        <v>2920500</v>
      </c>
      <c r="E19" s="33"/>
      <c r="F19" s="98" t="s">
        <v>290</v>
      </c>
    </row>
    <row r="20" spans="1:6" ht="47.25" x14ac:dyDescent="0.25">
      <c r="A20" s="89"/>
      <c r="B20" s="9" t="s">
        <v>206</v>
      </c>
      <c r="C20" s="31"/>
      <c r="D20" s="33">
        <v>7240000</v>
      </c>
      <c r="E20" s="33"/>
      <c r="F20" s="99" t="s">
        <v>208</v>
      </c>
    </row>
    <row r="21" spans="1:6" ht="47.25" x14ac:dyDescent="0.25">
      <c r="A21" s="89"/>
      <c r="B21" s="32" t="s">
        <v>206</v>
      </c>
      <c r="C21" s="31"/>
      <c r="D21" s="33">
        <v>1134172</v>
      </c>
      <c r="E21" s="33"/>
      <c r="F21" s="99" t="s">
        <v>291</v>
      </c>
    </row>
    <row r="22" spans="1:6" ht="47.25" x14ac:dyDescent="0.25">
      <c r="A22" s="89"/>
      <c r="B22" s="9" t="s">
        <v>206</v>
      </c>
      <c r="C22" s="31"/>
      <c r="D22" s="33">
        <v>500000</v>
      </c>
      <c r="E22" s="33"/>
      <c r="F22" s="98" t="s">
        <v>209</v>
      </c>
    </row>
    <row r="23" spans="1:6" ht="47.25" x14ac:dyDescent="0.25">
      <c r="A23" s="89"/>
      <c r="B23" s="9" t="s">
        <v>206</v>
      </c>
      <c r="C23" s="31"/>
      <c r="D23" s="33">
        <v>1958716</v>
      </c>
      <c r="E23" s="33"/>
      <c r="F23" s="98" t="s">
        <v>210</v>
      </c>
    </row>
    <row r="24" spans="1:6" ht="47.25" x14ac:dyDescent="0.25">
      <c r="A24" s="89"/>
      <c r="B24" s="9" t="s">
        <v>206</v>
      </c>
      <c r="C24" s="31"/>
      <c r="D24" s="33">
        <v>9813499</v>
      </c>
      <c r="E24" s="33"/>
      <c r="F24" s="98" t="s">
        <v>211</v>
      </c>
    </row>
    <row r="25" spans="1:6" ht="63" x14ac:dyDescent="0.25">
      <c r="A25" s="89"/>
      <c r="B25" s="9" t="s">
        <v>206</v>
      </c>
      <c r="C25" s="31"/>
      <c r="D25" s="33">
        <v>5350000</v>
      </c>
      <c r="E25" s="33"/>
      <c r="F25" s="98" t="s">
        <v>275</v>
      </c>
    </row>
    <row r="26" spans="1:6" ht="63" x14ac:dyDescent="0.25">
      <c r="A26" s="89" t="s">
        <v>7</v>
      </c>
      <c r="B26" s="96" t="s">
        <v>8</v>
      </c>
      <c r="C26" s="27">
        <f>C27</f>
        <v>0</v>
      </c>
      <c r="D26" s="27">
        <f>D27</f>
        <v>7000000</v>
      </c>
      <c r="E26" s="27">
        <f>E27</f>
        <v>0</v>
      </c>
      <c r="F26" s="98"/>
    </row>
    <row r="27" spans="1:6" ht="31.5" x14ac:dyDescent="0.25">
      <c r="A27" s="89"/>
      <c r="B27" s="11" t="s">
        <v>9</v>
      </c>
      <c r="C27" s="30">
        <f>SUM(C28)</f>
        <v>0</v>
      </c>
      <c r="D27" s="30">
        <f>SUM(D28)</f>
        <v>7000000</v>
      </c>
      <c r="E27" s="30">
        <f>SUM(E28)</f>
        <v>0</v>
      </c>
      <c r="F27" s="98"/>
    </row>
    <row r="28" spans="1:6" ht="47.25" x14ac:dyDescent="0.25">
      <c r="A28" s="89"/>
      <c r="B28" s="34" t="s">
        <v>143</v>
      </c>
      <c r="C28" s="31"/>
      <c r="D28" s="31">
        <v>7000000</v>
      </c>
      <c r="E28" s="31"/>
      <c r="F28" s="12" t="s">
        <v>254</v>
      </c>
    </row>
    <row r="29" spans="1:6" ht="47.25" x14ac:dyDescent="0.25">
      <c r="A29" s="89" t="s">
        <v>11</v>
      </c>
      <c r="B29" s="96" t="s">
        <v>12</v>
      </c>
      <c r="C29" s="95">
        <f>C30+C39</f>
        <v>0</v>
      </c>
      <c r="D29" s="95">
        <f>D30+D39</f>
        <v>100703563</v>
      </c>
      <c r="E29" s="95">
        <f>E30+E39</f>
        <v>467861</v>
      </c>
      <c r="F29" s="36"/>
    </row>
    <row r="30" spans="1:6" ht="47.25" x14ac:dyDescent="0.25">
      <c r="A30" s="89" t="s">
        <v>13</v>
      </c>
      <c r="B30" s="96" t="s">
        <v>14</v>
      </c>
      <c r="C30" s="95">
        <f>C31</f>
        <v>0</v>
      </c>
      <c r="D30" s="95">
        <f>D31</f>
        <v>100703563</v>
      </c>
      <c r="E30" s="95">
        <f>E31</f>
        <v>467861</v>
      </c>
      <c r="F30" s="94"/>
    </row>
    <row r="31" spans="1:6" ht="15.75" x14ac:dyDescent="0.25">
      <c r="A31" s="89"/>
      <c r="B31" s="11" t="s">
        <v>15</v>
      </c>
      <c r="C31" s="92">
        <f>SUM(C32:C38)</f>
        <v>0</v>
      </c>
      <c r="D31" s="92">
        <f>SUM(D32:D38)</f>
        <v>100703563</v>
      </c>
      <c r="E31" s="92">
        <f>SUM(E32:E38)</f>
        <v>467861</v>
      </c>
      <c r="F31" s="36"/>
    </row>
    <row r="32" spans="1:6" ht="47.25" x14ac:dyDescent="0.25">
      <c r="A32" s="115"/>
      <c r="B32" s="9" t="s">
        <v>16</v>
      </c>
      <c r="C32" s="92"/>
      <c r="D32" s="90"/>
      <c r="E32" s="90">
        <v>467861</v>
      </c>
      <c r="F32" s="91" t="s">
        <v>223</v>
      </c>
    </row>
    <row r="33" spans="1:6" ht="47.25" x14ac:dyDescent="0.25">
      <c r="A33" s="89"/>
      <c r="B33" s="37" t="s">
        <v>16</v>
      </c>
      <c r="C33" s="92"/>
      <c r="D33" s="90">
        <v>18150000</v>
      </c>
      <c r="E33" s="92"/>
      <c r="F33" s="99" t="s">
        <v>212</v>
      </c>
    </row>
    <row r="34" spans="1:6" ht="47.25" x14ac:dyDescent="0.25">
      <c r="A34" s="89"/>
      <c r="B34" s="37" t="s">
        <v>16</v>
      </c>
      <c r="C34" s="92"/>
      <c r="D34" s="90">
        <v>6007943</v>
      </c>
      <c r="E34" s="92"/>
      <c r="F34" s="99" t="s">
        <v>319</v>
      </c>
    </row>
    <row r="35" spans="1:6" ht="47.25" x14ac:dyDescent="0.25">
      <c r="A35" s="89"/>
      <c r="B35" s="37" t="s">
        <v>16</v>
      </c>
      <c r="C35" s="92"/>
      <c r="D35" s="90">
        <f>500000+500000</f>
        <v>1000000</v>
      </c>
      <c r="E35" s="92"/>
      <c r="F35" s="99" t="s">
        <v>213</v>
      </c>
    </row>
    <row r="36" spans="1:6" ht="47.25" x14ac:dyDescent="0.25">
      <c r="A36" s="89"/>
      <c r="B36" s="37" t="s">
        <v>16</v>
      </c>
      <c r="C36" s="92"/>
      <c r="D36" s="90">
        <v>11297220</v>
      </c>
      <c r="E36" s="92"/>
      <c r="F36" s="99" t="s">
        <v>295</v>
      </c>
    </row>
    <row r="37" spans="1:6" ht="52.5" customHeight="1" x14ac:dyDescent="0.25">
      <c r="A37" s="89"/>
      <c r="B37" s="37" t="s">
        <v>16</v>
      </c>
      <c r="C37" s="92"/>
      <c r="D37" s="90">
        <v>2000000</v>
      </c>
      <c r="E37" s="92"/>
      <c r="F37" s="99" t="s">
        <v>320</v>
      </c>
    </row>
    <row r="38" spans="1:6" ht="66.75" customHeight="1" x14ac:dyDescent="0.25">
      <c r="A38" s="89"/>
      <c r="B38" s="9" t="s">
        <v>17</v>
      </c>
      <c r="C38" s="90"/>
      <c r="D38" s="90">
        <v>62248400</v>
      </c>
      <c r="E38" s="90"/>
      <c r="F38" s="108" t="s">
        <v>264</v>
      </c>
    </row>
    <row r="39" spans="1:6" ht="47.25" x14ac:dyDescent="0.25">
      <c r="A39" s="89" t="s">
        <v>18</v>
      </c>
      <c r="B39" s="96" t="s">
        <v>19</v>
      </c>
      <c r="C39" s="95">
        <f>C40</f>
        <v>0</v>
      </c>
      <c r="D39" s="95">
        <f>D40</f>
        <v>0</v>
      </c>
      <c r="E39" s="95">
        <f>E40</f>
        <v>0</v>
      </c>
      <c r="F39" s="25"/>
    </row>
    <row r="40" spans="1:6" ht="15.75" x14ac:dyDescent="0.25">
      <c r="A40" s="89"/>
      <c r="B40" s="11" t="s">
        <v>4</v>
      </c>
      <c r="C40" s="90">
        <f>SUM(C41)</f>
        <v>0</v>
      </c>
      <c r="D40" s="90">
        <f>SUM(D41)</f>
        <v>0</v>
      </c>
      <c r="E40" s="90">
        <f>SUM(E41)</f>
        <v>0</v>
      </c>
      <c r="F40" s="25"/>
    </row>
    <row r="41" spans="1:6" ht="63" x14ac:dyDescent="0.25">
      <c r="A41" s="89"/>
      <c r="B41" s="9" t="s">
        <v>21</v>
      </c>
      <c r="C41" s="90"/>
      <c r="D41" s="90"/>
      <c r="E41" s="90"/>
      <c r="F41" s="25" t="s">
        <v>296</v>
      </c>
    </row>
    <row r="42" spans="1:6" ht="47.25" x14ac:dyDescent="0.25">
      <c r="A42" s="89" t="s">
        <v>23</v>
      </c>
      <c r="B42" s="15" t="s">
        <v>24</v>
      </c>
      <c r="C42" s="95">
        <f>C43+C52</f>
        <v>9000</v>
      </c>
      <c r="D42" s="95">
        <f>D43+D52</f>
        <v>510187796</v>
      </c>
      <c r="E42" s="95">
        <f>E43+E52</f>
        <v>2606421</v>
      </c>
      <c r="F42" s="12"/>
    </row>
    <row r="43" spans="1:6" ht="31.5" x14ac:dyDescent="0.25">
      <c r="A43" s="89" t="s">
        <v>25</v>
      </c>
      <c r="B43" s="15" t="s">
        <v>26</v>
      </c>
      <c r="C43" s="95">
        <f>C44</f>
        <v>9000</v>
      </c>
      <c r="D43" s="95">
        <f>D44</f>
        <v>503669623</v>
      </c>
      <c r="E43" s="95">
        <f>E44</f>
        <v>2240421</v>
      </c>
      <c r="F43" s="94"/>
    </row>
    <row r="44" spans="1:6" ht="31.5" x14ac:dyDescent="0.25">
      <c r="A44" s="89"/>
      <c r="B44" s="42" t="s">
        <v>27</v>
      </c>
      <c r="C44" s="92">
        <f>SUM(C45:C51)</f>
        <v>9000</v>
      </c>
      <c r="D44" s="92">
        <f>SUM(D45:D51)</f>
        <v>503669623</v>
      </c>
      <c r="E44" s="92">
        <f>SUM(E45:E51)</f>
        <v>2240421</v>
      </c>
      <c r="F44" s="36"/>
    </row>
    <row r="45" spans="1:6" ht="63" x14ac:dyDescent="0.25">
      <c r="A45" s="89"/>
      <c r="B45" s="43" t="s">
        <v>28</v>
      </c>
      <c r="C45" s="90"/>
      <c r="D45" s="90">
        <v>496179922</v>
      </c>
      <c r="E45" s="90"/>
      <c r="F45" s="109" t="s">
        <v>265</v>
      </c>
    </row>
    <row r="46" spans="1:6" ht="63" customHeight="1" x14ac:dyDescent="0.25">
      <c r="A46" s="89"/>
      <c r="B46" s="43" t="s">
        <v>214</v>
      </c>
      <c r="C46" s="90"/>
      <c r="D46" s="44">
        <v>1076600</v>
      </c>
      <c r="E46" s="90"/>
      <c r="F46" s="109" t="s">
        <v>292</v>
      </c>
    </row>
    <row r="47" spans="1:6" ht="34.5" customHeight="1" x14ac:dyDescent="0.25">
      <c r="A47" s="89"/>
      <c r="B47" s="43" t="s">
        <v>297</v>
      </c>
      <c r="C47" s="90"/>
      <c r="D47" s="90"/>
      <c r="E47" s="44">
        <f>174814+2065607</f>
        <v>2240421</v>
      </c>
      <c r="F47" s="109" t="s">
        <v>228</v>
      </c>
    </row>
    <row r="48" spans="1:6" ht="59.25" customHeight="1" x14ac:dyDescent="0.25">
      <c r="A48" s="89"/>
      <c r="B48" s="43" t="s">
        <v>297</v>
      </c>
      <c r="C48" s="90"/>
      <c r="D48" s="44">
        <f>115137+688692+2514272</f>
        <v>3318101</v>
      </c>
      <c r="E48" s="90"/>
      <c r="F48" s="109" t="s">
        <v>298</v>
      </c>
    </row>
    <row r="49" spans="1:6" ht="83.25" customHeight="1" x14ac:dyDescent="0.25">
      <c r="A49" s="89"/>
      <c r="B49" s="43" t="s">
        <v>29</v>
      </c>
      <c r="C49" s="44">
        <v>9000</v>
      </c>
      <c r="D49" s="90"/>
      <c r="E49" s="90"/>
      <c r="F49" s="109" t="s">
        <v>224</v>
      </c>
    </row>
    <row r="50" spans="1:6" ht="47.25" x14ac:dyDescent="0.25">
      <c r="A50" s="89"/>
      <c r="B50" s="43" t="s">
        <v>30</v>
      </c>
      <c r="C50" s="90"/>
      <c r="D50" s="90">
        <v>1745000</v>
      </c>
      <c r="E50" s="90"/>
      <c r="F50" s="109" t="s">
        <v>293</v>
      </c>
    </row>
    <row r="51" spans="1:6" ht="47.25" x14ac:dyDescent="0.25">
      <c r="A51" s="89"/>
      <c r="B51" s="43" t="s">
        <v>31</v>
      </c>
      <c r="C51" s="90"/>
      <c r="D51" s="44">
        <v>1350000</v>
      </c>
      <c r="E51" s="90"/>
      <c r="F51" s="109" t="s">
        <v>299</v>
      </c>
    </row>
    <row r="52" spans="1:6" ht="31.5" x14ac:dyDescent="0.25">
      <c r="A52" s="89" t="s">
        <v>32</v>
      </c>
      <c r="B52" s="46" t="s">
        <v>33</v>
      </c>
      <c r="C52" s="95">
        <f>C53+C55+C59</f>
        <v>0</v>
      </c>
      <c r="D52" s="95">
        <f>D53+D55+D59</f>
        <v>6518173</v>
      </c>
      <c r="E52" s="95">
        <f>E53+E55+E59</f>
        <v>366000</v>
      </c>
      <c r="F52" s="116"/>
    </row>
    <row r="53" spans="1:6" ht="15.75" x14ac:dyDescent="0.25">
      <c r="A53" s="89"/>
      <c r="B53" s="47" t="s">
        <v>15</v>
      </c>
      <c r="C53" s="92">
        <f>SUM(C54:C54)</f>
        <v>0</v>
      </c>
      <c r="D53" s="92">
        <f>SUM(D54:D54)</f>
        <v>890400</v>
      </c>
      <c r="E53" s="92">
        <f>SUM(E54:E54)</f>
        <v>0</v>
      </c>
      <c r="F53" s="111"/>
    </row>
    <row r="54" spans="1:6" ht="69" customHeight="1" x14ac:dyDescent="0.25">
      <c r="A54" s="89"/>
      <c r="B54" s="32" t="s">
        <v>35</v>
      </c>
      <c r="C54" s="90"/>
      <c r="D54" s="90">
        <v>890400</v>
      </c>
      <c r="E54" s="92"/>
      <c r="F54" s="112" t="s">
        <v>215</v>
      </c>
    </row>
    <row r="55" spans="1:6" ht="15.75" x14ac:dyDescent="0.25">
      <c r="A55" s="89"/>
      <c r="B55" s="42" t="s">
        <v>36</v>
      </c>
      <c r="C55" s="92">
        <f>SUM(C56:C58)</f>
        <v>0</v>
      </c>
      <c r="D55" s="92">
        <f>SUM(D56:D58)</f>
        <v>5627773</v>
      </c>
      <c r="E55" s="92">
        <f>SUM(E56:E58)</f>
        <v>0</v>
      </c>
      <c r="F55" s="112"/>
    </row>
    <row r="56" spans="1:6" ht="46.5" customHeight="1" x14ac:dyDescent="0.25">
      <c r="A56" s="89"/>
      <c r="B56" s="34" t="s">
        <v>37</v>
      </c>
      <c r="C56" s="90"/>
      <c r="D56" s="90">
        <v>2645000</v>
      </c>
      <c r="E56" s="92"/>
      <c r="F56" s="109" t="s">
        <v>217</v>
      </c>
    </row>
    <row r="57" spans="1:6" ht="48.75" customHeight="1" x14ac:dyDescent="0.25">
      <c r="A57" s="89"/>
      <c r="B57" s="45" t="s">
        <v>216</v>
      </c>
      <c r="C57" s="90"/>
      <c r="D57" s="14">
        <v>2777000</v>
      </c>
      <c r="E57" s="90"/>
      <c r="F57" s="109" t="s">
        <v>225</v>
      </c>
    </row>
    <row r="58" spans="1:6" ht="63" x14ac:dyDescent="0.25">
      <c r="A58" s="89"/>
      <c r="B58" s="45" t="s">
        <v>38</v>
      </c>
      <c r="C58" s="90"/>
      <c r="D58" s="90">
        <v>205773</v>
      </c>
      <c r="E58" s="90"/>
      <c r="F58" s="56" t="s">
        <v>226</v>
      </c>
    </row>
    <row r="59" spans="1:6" ht="47.25" x14ac:dyDescent="0.25">
      <c r="A59" s="89"/>
      <c r="B59" s="11" t="s">
        <v>20</v>
      </c>
      <c r="C59" s="92">
        <f>C60</f>
        <v>0</v>
      </c>
      <c r="D59" s="92">
        <f>D60</f>
        <v>0</v>
      </c>
      <c r="E59" s="92">
        <f>E60</f>
        <v>366000</v>
      </c>
      <c r="F59" s="113"/>
    </row>
    <row r="60" spans="1:6" ht="31.5" x14ac:dyDescent="0.25">
      <c r="A60" s="89"/>
      <c r="B60" s="45" t="s">
        <v>35</v>
      </c>
      <c r="C60" s="90"/>
      <c r="D60" s="33"/>
      <c r="E60" s="33">
        <v>366000</v>
      </c>
      <c r="F60" s="109" t="s">
        <v>266</v>
      </c>
    </row>
    <row r="61" spans="1:6" ht="63" x14ac:dyDescent="0.25">
      <c r="A61" s="89" t="s">
        <v>39</v>
      </c>
      <c r="B61" s="15" t="s">
        <v>40</v>
      </c>
      <c r="C61" s="95">
        <f>C62+C66+C69+C72</f>
        <v>0</v>
      </c>
      <c r="D61" s="95">
        <f>D62+D66+D69+D72</f>
        <v>12826012</v>
      </c>
      <c r="E61" s="95">
        <f>E62+E66+E69+E72</f>
        <v>0</v>
      </c>
      <c r="F61" s="114"/>
    </row>
    <row r="62" spans="1:6" ht="47.25" x14ac:dyDescent="0.25">
      <c r="A62" s="89" t="s">
        <v>41</v>
      </c>
      <c r="B62" s="96" t="s">
        <v>42</v>
      </c>
      <c r="C62" s="95">
        <f>C63</f>
        <v>0</v>
      </c>
      <c r="D62" s="95">
        <f>D63</f>
        <v>6346165</v>
      </c>
      <c r="E62" s="95">
        <f>E63</f>
        <v>0</v>
      </c>
      <c r="F62" s="114"/>
    </row>
    <row r="63" spans="1:6" ht="15.75" x14ac:dyDescent="0.25">
      <c r="A63" s="89"/>
      <c r="B63" s="11" t="s">
        <v>4</v>
      </c>
      <c r="C63" s="92">
        <f>SUM(C64:C65)</f>
        <v>0</v>
      </c>
      <c r="D63" s="92">
        <f>SUM(D64:D65)</f>
        <v>6346165</v>
      </c>
      <c r="E63" s="92">
        <f>SUM(E64:E65)</f>
        <v>0</v>
      </c>
      <c r="F63" s="114"/>
    </row>
    <row r="64" spans="1:6" ht="31.5" x14ac:dyDescent="0.25">
      <c r="A64" s="89"/>
      <c r="B64" s="45" t="s">
        <v>44</v>
      </c>
      <c r="C64" s="90"/>
      <c r="D64" s="90">
        <v>2500000</v>
      </c>
      <c r="E64" s="90"/>
      <c r="F64" s="12" t="s">
        <v>255</v>
      </c>
    </row>
    <row r="65" spans="1:6" ht="80.25" customHeight="1" x14ac:dyDescent="0.25">
      <c r="A65" s="100"/>
      <c r="B65" s="45" t="s">
        <v>45</v>
      </c>
      <c r="C65" s="90"/>
      <c r="D65" s="90">
        <v>3846165</v>
      </c>
      <c r="E65" s="90"/>
      <c r="F65" s="12" t="s">
        <v>227</v>
      </c>
    </row>
    <row r="66" spans="1:6" ht="63" x14ac:dyDescent="0.25">
      <c r="A66" s="89" t="s">
        <v>46</v>
      </c>
      <c r="B66" s="15" t="s">
        <v>47</v>
      </c>
      <c r="C66" s="95">
        <f>C67</f>
        <v>0</v>
      </c>
      <c r="D66" s="95">
        <f>D67</f>
        <v>30464</v>
      </c>
      <c r="E66" s="95">
        <f>E67</f>
        <v>0</v>
      </c>
      <c r="F66" s="114"/>
    </row>
    <row r="67" spans="1:6" ht="15.75" x14ac:dyDescent="0.25">
      <c r="A67" s="89"/>
      <c r="B67" s="11" t="s">
        <v>4</v>
      </c>
      <c r="C67" s="92">
        <f>SUM(C68)</f>
        <v>0</v>
      </c>
      <c r="D67" s="92">
        <f>SUM(D68)</f>
        <v>30464</v>
      </c>
      <c r="E67" s="92">
        <f>SUM(E68)</f>
        <v>0</v>
      </c>
      <c r="F67" s="94"/>
    </row>
    <row r="68" spans="1:6" ht="48" customHeight="1" x14ac:dyDescent="0.25">
      <c r="A68" s="89"/>
      <c r="B68" s="45" t="s">
        <v>48</v>
      </c>
      <c r="C68" s="90"/>
      <c r="D68" s="90">
        <v>30464</v>
      </c>
      <c r="E68" s="90"/>
      <c r="F68" s="12" t="s">
        <v>276</v>
      </c>
    </row>
    <row r="69" spans="1:6" ht="47.25" x14ac:dyDescent="0.25">
      <c r="A69" s="89" t="s">
        <v>49</v>
      </c>
      <c r="B69" s="49" t="s">
        <v>50</v>
      </c>
      <c r="C69" s="95">
        <f>C70</f>
        <v>0</v>
      </c>
      <c r="D69" s="95">
        <f>D70</f>
        <v>1249383</v>
      </c>
      <c r="E69" s="95">
        <f>E70</f>
        <v>0</v>
      </c>
      <c r="F69" s="94"/>
    </row>
    <row r="70" spans="1:6" ht="15.75" x14ac:dyDescent="0.25">
      <c r="A70" s="89"/>
      <c r="B70" s="11" t="s">
        <v>4</v>
      </c>
      <c r="C70" s="92">
        <f>SUM(C71)</f>
        <v>0</v>
      </c>
      <c r="D70" s="92">
        <f>SUM(D71)</f>
        <v>1249383</v>
      </c>
      <c r="E70" s="92">
        <f>SUM(E71)</f>
        <v>0</v>
      </c>
      <c r="F70" s="94"/>
    </row>
    <row r="71" spans="1:6" ht="35.25" customHeight="1" x14ac:dyDescent="0.25">
      <c r="A71" s="89"/>
      <c r="B71" s="50" t="s">
        <v>51</v>
      </c>
      <c r="C71" s="51"/>
      <c r="D71" s="51">
        <v>1249383</v>
      </c>
      <c r="E71" s="51"/>
      <c r="F71" s="12" t="s">
        <v>228</v>
      </c>
    </row>
    <row r="72" spans="1:6" ht="63" x14ac:dyDescent="0.25">
      <c r="A72" s="89" t="s">
        <v>52</v>
      </c>
      <c r="B72" s="35" t="s">
        <v>53</v>
      </c>
      <c r="C72" s="95">
        <f>C73</f>
        <v>0</v>
      </c>
      <c r="D72" s="95">
        <f>D73</f>
        <v>5200000</v>
      </c>
      <c r="E72" s="95">
        <f>E73</f>
        <v>0</v>
      </c>
      <c r="F72" s="52"/>
    </row>
    <row r="73" spans="1:6" ht="15.75" x14ac:dyDescent="0.25">
      <c r="A73" s="41"/>
      <c r="B73" s="47" t="s">
        <v>4</v>
      </c>
      <c r="C73" s="92">
        <f>SUM(C74)</f>
        <v>0</v>
      </c>
      <c r="D73" s="92">
        <f>SUM(D74)</f>
        <v>5200000</v>
      </c>
      <c r="E73" s="92">
        <f>SUM(E74)</f>
        <v>0</v>
      </c>
      <c r="F73" s="53"/>
    </row>
    <row r="74" spans="1:6" ht="113.25" customHeight="1" x14ac:dyDescent="0.25">
      <c r="A74" s="89"/>
      <c r="B74" s="32" t="s">
        <v>54</v>
      </c>
      <c r="C74" s="90"/>
      <c r="D74" s="90">
        <v>5200000</v>
      </c>
      <c r="E74" s="90"/>
      <c r="F74" s="52" t="s">
        <v>267</v>
      </c>
    </row>
    <row r="75" spans="1:6" ht="47.25" x14ac:dyDescent="0.25">
      <c r="A75" s="89" t="s">
        <v>56</v>
      </c>
      <c r="B75" s="15" t="s">
        <v>57</v>
      </c>
      <c r="C75" s="95">
        <f t="shared" ref="C75:E76" si="1">C76</f>
        <v>0</v>
      </c>
      <c r="D75" s="95">
        <f t="shared" si="1"/>
        <v>4452000</v>
      </c>
      <c r="E75" s="95">
        <f t="shared" si="1"/>
        <v>3597015</v>
      </c>
      <c r="F75" s="94"/>
    </row>
    <row r="76" spans="1:6" ht="47.25" x14ac:dyDescent="0.25">
      <c r="A76" s="89" t="s">
        <v>58</v>
      </c>
      <c r="B76" s="15" t="s">
        <v>59</v>
      </c>
      <c r="C76" s="95">
        <f t="shared" si="1"/>
        <v>0</v>
      </c>
      <c r="D76" s="95">
        <f t="shared" si="1"/>
        <v>4452000</v>
      </c>
      <c r="E76" s="95">
        <f t="shared" si="1"/>
        <v>3597015</v>
      </c>
      <c r="F76" s="94"/>
    </row>
    <row r="77" spans="1:6" ht="31.5" x14ac:dyDescent="0.25">
      <c r="A77" s="54"/>
      <c r="B77" s="42" t="s">
        <v>22</v>
      </c>
      <c r="C77" s="92">
        <f>SUM(C78:C80)</f>
        <v>0</v>
      </c>
      <c r="D77" s="92">
        <f>SUM(D78:D80)</f>
        <v>4452000</v>
      </c>
      <c r="E77" s="92">
        <f>SUM(E78:E80)</f>
        <v>3597015</v>
      </c>
      <c r="F77" s="94"/>
    </row>
    <row r="78" spans="1:6" ht="31.5" x14ac:dyDescent="0.25">
      <c r="A78" s="54"/>
      <c r="B78" s="55" t="s">
        <v>219</v>
      </c>
      <c r="C78" s="90"/>
      <c r="D78" s="90"/>
      <c r="E78" s="90">
        <f>2802630+794385</f>
        <v>3597015</v>
      </c>
      <c r="F78" s="109" t="s">
        <v>228</v>
      </c>
    </row>
    <row r="79" spans="1:6" ht="65.25" customHeight="1" x14ac:dyDescent="0.25">
      <c r="A79" s="54"/>
      <c r="B79" s="55" t="s">
        <v>219</v>
      </c>
      <c r="C79" s="90"/>
      <c r="D79" s="90">
        <v>3752000</v>
      </c>
      <c r="E79" s="90"/>
      <c r="F79" s="25" t="s">
        <v>300</v>
      </c>
    </row>
    <row r="80" spans="1:6" ht="31.5" x14ac:dyDescent="0.25">
      <c r="A80" s="54"/>
      <c r="B80" s="55" t="s">
        <v>218</v>
      </c>
      <c r="C80" s="90"/>
      <c r="D80" s="90">
        <v>700000</v>
      </c>
      <c r="E80" s="90"/>
      <c r="F80" s="25" t="s">
        <v>326</v>
      </c>
    </row>
    <row r="81" spans="1:6" ht="78.75" x14ac:dyDescent="0.25">
      <c r="A81" s="89" t="s">
        <v>60</v>
      </c>
      <c r="B81" s="15" t="s">
        <v>61</v>
      </c>
      <c r="C81" s="95">
        <f>C82+C85</f>
        <v>0</v>
      </c>
      <c r="D81" s="95">
        <f>D82+D85</f>
        <v>1160000</v>
      </c>
      <c r="E81" s="95">
        <f>E82+E85</f>
        <v>0</v>
      </c>
      <c r="F81" s="40"/>
    </row>
    <row r="82" spans="1:6" ht="63" x14ac:dyDescent="0.25">
      <c r="A82" s="89" t="s">
        <v>63</v>
      </c>
      <c r="B82" s="57" t="s">
        <v>64</v>
      </c>
      <c r="C82" s="95">
        <f>C83</f>
        <v>0</v>
      </c>
      <c r="D82" s="95">
        <f>D83</f>
        <v>315000</v>
      </c>
      <c r="E82" s="95">
        <f>E83</f>
        <v>0</v>
      </c>
      <c r="F82" s="94"/>
    </row>
    <row r="83" spans="1:6" ht="31.5" x14ac:dyDescent="0.25">
      <c r="A83" s="41"/>
      <c r="B83" s="11" t="s">
        <v>65</v>
      </c>
      <c r="C83" s="92">
        <f>SUM(C84)</f>
        <v>0</v>
      </c>
      <c r="D83" s="92">
        <f>SUM(D84)</f>
        <v>315000</v>
      </c>
      <c r="E83" s="92">
        <f>SUM(E84)</f>
        <v>0</v>
      </c>
      <c r="F83" s="12"/>
    </row>
    <row r="84" spans="1:6" ht="48.75" customHeight="1" x14ac:dyDescent="0.25">
      <c r="A84" s="89"/>
      <c r="B84" s="9"/>
      <c r="C84" s="90"/>
      <c r="D84" s="90">
        <v>315000</v>
      </c>
      <c r="E84" s="90"/>
      <c r="F84" s="91" t="s">
        <v>301</v>
      </c>
    </row>
    <row r="85" spans="1:6" ht="47.25" x14ac:dyDescent="0.25">
      <c r="A85" s="89" t="s">
        <v>66</v>
      </c>
      <c r="B85" s="57" t="s">
        <v>67</v>
      </c>
      <c r="C85" s="95">
        <f>C86+C88</f>
        <v>0</v>
      </c>
      <c r="D85" s="95">
        <f>D86+D88</f>
        <v>845000</v>
      </c>
      <c r="E85" s="95">
        <f>E86+E88</f>
        <v>0</v>
      </c>
      <c r="F85" s="99"/>
    </row>
    <row r="86" spans="1:6" ht="31.5" x14ac:dyDescent="0.25">
      <c r="A86" s="89"/>
      <c r="B86" s="11" t="s">
        <v>65</v>
      </c>
      <c r="C86" s="90">
        <f>SUM(C87)</f>
        <v>0</v>
      </c>
      <c r="D86" s="90">
        <f>SUM(D87)</f>
        <v>540000</v>
      </c>
      <c r="E86" s="90">
        <f>SUM(E87)</f>
        <v>0</v>
      </c>
      <c r="F86" s="99"/>
    </row>
    <row r="87" spans="1:6" ht="33.75" customHeight="1" x14ac:dyDescent="0.25">
      <c r="A87" s="89"/>
      <c r="B87" s="9"/>
      <c r="C87" s="90"/>
      <c r="D87" s="90">
        <v>540000</v>
      </c>
      <c r="E87" s="90"/>
      <c r="F87" s="28" t="s">
        <v>314</v>
      </c>
    </row>
    <row r="88" spans="1:6" ht="31.5" x14ac:dyDescent="0.25">
      <c r="A88" s="89"/>
      <c r="B88" s="42" t="s">
        <v>62</v>
      </c>
      <c r="C88" s="92">
        <f>SUM(C89)</f>
        <v>0</v>
      </c>
      <c r="D88" s="92">
        <f>SUM(D89)</f>
        <v>305000</v>
      </c>
      <c r="E88" s="92">
        <f>SUM(E89)</f>
        <v>0</v>
      </c>
      <c r="F88" s="99"/>
    </row>
    <row r="89" spans="1:6" ht="66.75" customHeight="1" x14ac:dyDescent="0.25">
      <c r="A89" s="89"/>
      <c r="B89" s="9"/>
      <c r="C89" s="92"/>
      <c r="D89" s="90">
        <v>305000</v>
      </c>
      <c r="E89" s="90"/>
      <c r="F89" s="56" t="s">
        <v>268</v>
      </c>
    </row>
    <row r="90" spans="1:6" ht="110.25" x14ac:dyDescent="0.25">
      <c r="A90" s="89" t="s">
        <v>68</v>
      </c>
      <c r="B90" s="15" t="s">
        <v>69</v>
      </c>
      <c r="C90" s="95">
        <f t="shared" ref="C90:E91" si="2">C91</f>
        <v>0</v>
      </c>
      <c r="D90" s="95">
        <f t="shared" si="2"/>
        <v>3443423</v>
      </c>
      <c r="E90" s="95">
        <f t="shared" si="2"/>
        <v>0</v>
      </c>
      <c r="F90" s="99"/>
    </row>
    <row r="91" spans="1:6" ht="63" x14ac:dyDescent="0.25">
      <c r="A91" s="89" t="s">
        <v>70</v>
      </c>
      <c r="B91" s="15" t="s">
        <v>71</v>
      </c>
      <c r="C91" s="95">
        <f t="shared" si="2"/>
        <v>0</v>
      </c>
      <c r="D91" s="95">
        <f t="shared" si="2"/>
        <v>3443423</v>
      </c>
      <c r="E91" s="95">
        <f t="shared" si="2"/>
        <v>0</v>
      </c>
      <c r="F91" s="99"/>
    </row>
    <row r="92" spans="1:6" ht="31.5" x14ac:dyDescent="0.25">
      <c r="A92" s="89"/>
      <c r="B92" s="16" t="s">
        <v>62</v>
      </c>
      <c r="C92" s="92">
        <f>SUM(C93:C96)</f>
        <v>0</v>
      </c>
      <c r="D92" s="92">
        <f>SUM(D93:D96)</f>
        <v>3443423</v>
      </c>
      <c r="E92" s="92">
        <f>SUM(E93:E96)</f>
        <v>0</v>
      </c>
      <c r="F92" s="99"/>
    </row>
    <row r="93" spans="1:6" ht="47.25" x14ac:dyDescent="0.25">
      <c r="A93" s="89"/>
      <c r="B93" s="58" t="s">
        <v>229</v>
      </c>
      <c r="C93" s="59"/>
      <c r="D93" s="59">
        <v>135350</v>
      </c>
      <c r="E93" s="59"/>
      <c r="F93" s="60" t="s">
        <v>231</v>
      </c>
    </row>
    <row r="94" spans="1:6" ht="38.25" customHeight="1" x14ac:dyDescent="0.25">
      <c r="A94" s="89"/>
      <c r="B94" s="58" t="s">
        <v>230</v>
      </c>
      <c r="C94" s="59"/>
      <c r="D94" s="59">
        <v>148204</v>
      </c>
      <c r="E94" s="59"/>
      <c r="F94" s="60" t="s">
        <v>231</v>
      </c>
    </row>
    <row r="95" spans="1:6" ht="18.75" customHeight="1" x14ac:dyDescent="0.25">
      <c r="A95" s="89"/>
      <c r="B95" s="58"/>
      <c r="C95" s="59"/>
      <c r="D95" s="59">
        <v>2500000</v>
      </c>
      <c r="E95" s="90"/>
      <c r="F95" s="60" t="s">
        <v>315</v>
      </c>
    </row>
    <row r="96" spans="1:6" ht="31.5" x14ac:dyDescent="0.25">
      <c r="A96" s="89"/>
      <c r="B96" s="58" t="s">
        <v>72</v>
      </c>
      <c r="C96" s="90"/>
      <c r="D96" s="59">
        <v>659869</v>
      </c>
      <c r="E96" s="90"/>
      <c r="F96" s="56" t="s">
        <v>269</v>
      </c>
    </row>
    <row r="97" spans="1:6" ht="47.25" x14ac:dyDescent="0.25">
      <c r="A97" s="89" t="s">
        <v>73</v>
      </c>
      <c r="B97" s="101" t="s">
        <v>74</v>
      </c>
      <c r="C97" s="61">
        <f t="shared" ref="C97:E98" si="3">C98</f>
        <v>0</v>
      </c>
      <c r="D97" s="61">
        <f t="shared" si="3"/>
        <v>6988950</v>
      </c>
      <c r="E97" s="61">
        <f t="shared" si="3"/>
        <v>0</v>
      </c>
      <c r="F97" s="62"/>
    </row>
    <row r="98" spans="1:6" ht="47.25" x14ac:dyDescent="0.25">
      <c r="A98" s="89" t="s">
        <v>75</v>
      </c>
      <c r="B98" s="15" t="s">
        <v>76</v>
      </c>
      <c r="C98" s="95">
        <f t="shared" si="3"/>
        <v>0</v>
      </c>
      <c r="D98" s="95">
        <f t="shared" si="3"/>
        <v>6988950</v>
      </c>
      <c r="E98" s="95">
        <f t="shared" si="3"/>
        <v>0</v>
      </c>
      <c r="F98" s="12"/>
    </row>
    <row r="99" spans="1:6" ht="15.75" x14ac:dyDescent="0.25">
      <c r="A99" s="89"/>
      <c r="B99" s="11" t="s">
        <v>34</v>
      </c>
      <c r="C99" s="92">
        <f>SUM(C100:C103)</f>
        <v>0</v>
      </c>
      <c r="D99" s="92">
        <f>SUM(D100:D103)</f>
        <v>6988950</v>
      </c>
      <c r="E99" s="92">
        <f>SUM(E100:E103)</f>
        <v>0</v>
      </c>
      <c r="F99" s="12"/>
    </row>
    <row r="100" spans="1:6" ht="31.5" x14ac:dyDescent="0.25">
      <c r="A100" s="89"/>
      <c r="B100" s="9" t="s">
        <v>78</v>
      </c>
      <c r="C100" s="92"/>
      <c r="D100" s="90">
        <v>3855770</v>
      </c>
      <c r="E100" s="92"/>
      <c r="F100" s="91" t="s">
        <v>220</v>
      </c>
    </row>
    <row r="101" spans="1:6" ht="31.5" x14ac:dyDescent="0.25">
      <c r="A101" s="89"/>
      <c r="B101" s="9" t="s">
        <v>77</v>
      </c>
      <c r="C101" s="90"/>
      <c r="D101" s="90">
        <v>1033180</v>
      </c>
      <c r="E101" s="90"/>
      <c r="F101" s="91" t="s">
        <v>321</v>
      </c>
    </row>
    <row r="102" spans="1:6" ht="47.25" x14ac:dyDescent="0.25">
      <c r="A102" s="89"/>
      <c r="B102" s="9" t="s">
        <v>77</v>
      </c>
      <c r="C102" s="90"/>
      <c r="D102" s="90">
        <v>600000</v>
      </c>
      <c r="E102" s="92"/>
      <c r="F102" s="91" t="s">
        <v>221</v>
      </c>
    </row>
    <row r="103" spans="1:6" ht="31.5" x14ac:dyDescent="0.25">
      <c r="A103" s="89"/>
      <c r="B103" s="9"/>
      <c r="C103" s="92"/>
      <c r="D103" s="90">
        <v>1500000</v>
      </c>
      <c r="E103" s="90"/>
      <c r="F103" s="91" t="s">
        <v>270</v>
      </c>
    </row>
    <row r="104" spans="1:6" ht="47.25" x14ac:dyDescent="0.25">
      <c r="A104" s="89" t="s">
        <v>79</v>
      </c>
      <c r="B104" s="15" t="s">
        <v>80</v>
      </c>
      <c r="C104" s="95">
        <f t="shared" ref="C104:E105" si="4">C105</f>
        <v>0</v>
      </c>
      <c r="D104" s="95">
        <f t="shared" si="4"/>
        <v>1676822</v>
      </c>
      <c r="E104" s="95">
        <f t="shared" si="4"/>
        <v>0</v>
      </c>
      <c r="F104" s="94"/>
    </row>
    <row r="105" spans="1:6" ht="78.75" x14ac:dyDescent="0.25">
      <c r="A105" s="89" t="s">
        <v>81</v>
      </c>
      <c r="B105" s="15" t="s">
        <v>82</v>
      </c>
      <c r="C105" s="95">
        <f t="shared" si="4"/>
        <v>0</v>
      </c>
      <c r="D105" s="95">
        <f t="shared" si="4"/>
        <v>1676822</v>
      </c>
      <c r="E105" s="95">
        <f t="shared" si="4"/>
        <v>0</v>
      </c>
      <c r="F105" s="94"/>
    </row>
    <row r="106" spans="1:6" ht="47.25" x14ac:dyDescent="0.25">
      <c r="A106" s="89"/>
      <c r="B106" s="11" t="s">
        <v>83</v>
      </c>
      <c r="C106" s="92">
        <f>SUM(C107:C108)</f>
        <v>0</v>
      </c>
      <c r="D106" s="92">
        <f>SUM(D107:D108)</f>
        <v>1676822</v>
      </c>
      <c r="E106" s="92">
        <f>SUM(E107:E108)</f>
        <v>0</v>
      </c>
      <c r="F106" s="94"/>
    </row>
    <row r="107" spans="1:6" ht="37.5" customHeight="1" x14ac:dyDescent="0.25">
      <c r="A107" s="89"/>
      <c r="B107" s="102" t="s">
        <v>84</v>
      </c>
      <c r="C107" s="90"/>
      <c r="D107" s="90">
        <v>1228230</v>
      </c>
      <c r="E107" s="90"/>
      <c r="F107" s="91" t="s">
        <v>201</v>
      </c>
    </row>
    <row r="108" spans="1:6" ht="63" x14ac:dyDescent="0.25">
      <c r="A108" s="89"/>
      <c r="B108" s="102" t="s">
        <v>84</v>
      </c>
      <c r="C108" s="90"/>
      <c r="D108" s="90">
        <v>448592</v>
      </c>
      <c r="E108" s="90"/>
      <c r="F108" s="91" t="s">
        <v>302</v>
      </c>
    </row>
    <row r="109" spans="1:6" ht="63" x14ac:dyDescent="0.25">
      <c r="A109" s="89" t="s">
        <v>85</v>
      </c>
      <c r="B109" s="96" t="s">
        <v>86</v>
      </c>
      <c r="C109" s="64">
        <f>C110+C113+C118+C124</f>
        <v>0</v>
      </c>
      <c r="D109" s="64">
        <f>D110+D113+D118+D124</f>
        <v>464629123</v>
      </c>
      <c r="E109" s="64">
        <f>E110+E113+E118+E124</f>
        <v>17756223</v>
      </c>
      <c r="F109" s="94"/>
    </row>
    <row r="110" spans="1:6" ht="47.25" x14ac:dyDescent="0.25">
      <c r="A110" s="89" t="s">
        <v>87</v>
      </c>
      <c r="B110" s="96" t="s">
        <v>88</v>
      </c>
      <c r="C110" s="65">
        <f>C111</f>
        <v>0</v>
      </c>
      <c r="D110" s="65">
        <f>D111</f>
        <v>487400</v>
      </c>
      <c r="E110" s="65">
        <f>E111</f>
        <v>0</v>
      </c>
      <c r="F110" s="25"/>
    </row>
    <row r="111" spans="1:6" ht="15.75" x14ac:dyDescent="0.25">
      <c r="A111" s="89"/>
      <c r="B111" s="11" t="s">
        <v>4</v>
      </c>
      <c r="C111" s="92">
        <f>SUM(C112)</f>
        <v>0</v>
      </c>
      <c r="D111" s="92">
        <f>SUM(D112)</f>
        <v>487400</v>
      </c>
      <c r="E111" s="92">
        <f>SUM(E112)</f>
        <v>0</v>
      </c>
      <c r="F111" s="66"/>
    </row>
    <row r="112" spans="1:6" ht="87" customHeight="1" x14ac:dyDescent="0.25">
      <c r="A112" s="89"/>
      <c r="B112" s="43" t="s">
        <v>89</v>
      </c>
      <c r="C112" s="90"/>
      <c r="D112" s="90">
        <v>487400</v>
      </c>
      <c r="E112" s="90"/>
      <c r="F112" s="39" t="s">
        <v>322</v>
      </c>
    </row>
    <row r="113" spans="1:6" ht="78.75" x14ac:dyDescent="0.25">
      <c r="A113" s="89" t="s">
        <v>90</v>
      </c>
      <c r="B113" s="15" t="s">
        <v>91</v>
      </c>
      <c r="C113" s="67">
        <f>C114</f>
        <v>0</v>
      </c>
      <c r="D113" s="67">
        <f>D114</f>
        <v>442756223</v>
      </c>
      <c r="E113" s="67">
        <f>E114</f>
        <v>0</v>
      </c>
      <c r="F113" s="94"/>
    </row>
    <row r="114" spans="1:6" ht="47.25" x14ac:dyDescent="0.25">
      <c r="A114" s="89"/>
      <c r="B114" s="11" t="s">
        <v>55</v>
      </c>
      <c r="C114" s="92">
        <f>SUM(C115:C117)</f>
        <v>0</v>
      </c>
      <c r="D114" s="92">
        <f>SUM(D115:D117)</f>
        <v>442756223</v>
      </c>
      <c r="E114" s="92">
        <f>SUM(E115:E117)</f>
        <v>0</v>
      </c>
      <c r="F114" s="94"/>
    </row>
    <row r="115" spans="1:6" ht="46.5" customHeight="1" x14ac:dyDescent="0.25">
      <c r="A115" s="89"/>
      <c r="B115" s="45" t="s">
        <v>92</v>
      </c>
      <c r="C115" s="90"/>
      <c r="D115" s="68">
        <v>415000000</v>
      </c>
      <c r="E115" s="68"/>
      <c r="F115" s="39" t="s">
        <v>248</v>
      </c>
    </row>
    <row r="116" spans="1:6" ht="126" x14ac:dyDescent="0.25">
      <c r="A116" s="89"/>
      <c r="B116" s="45" t="s">
        <v>93</v>
      </c>
      <c r="C116" s="90"/>
      <c r="D116" s="68">
        <v>10000000</v>
      </c>
      <c r="E116" s="68"/>
      <c r="F116" s="12" t="s">
        <v>249</v>
      </c>
    </row>
    <row r="117" spans="1:6" ht="54" customHeight="1" x14ac:dyDescent="0.25">
      <c r="A117" s="89"/>
      <c r="B117" s="45" t="s">
        <v>196</v>
      </c>
      <c r="C117" s="90"/>
      <c r="D117" s="68">
        <v>17756223</v>
      </c>
      <c r="E117" s="68"/>
      <c r="F117" s="12" t="s">
        <v>250</v>
      </c>
    </row>
    <row r="118" spans="1:6" ht="78.75" x14ac:dyDescent="0.25">
      <c r="A118" s="89" t="s">
        <v>94</v>
      </c>
      <c r="B118" s="96" t="s">
        <v>95</v>
      </c>
      <c r="C118" s="64">
        <f>C119</f>
        <v>0</v>
      </c>
      <c r="D118" s="64">
        <f>D119</f>
        <v>20585500</v>
      </c>
      <c r="E118" s="64">
        <f>E119</f>
        <v>17756223</v>
      </c>
      <c r="F118" s="12"/>
    </row>
    <row r="119" spans="1:6" ht="47.25" x14ac:dyDescent="0.25">
      <c r="A119" s="89"/>
      <c r="B119" s="11" t="s">
        <v>55</v>
      </c>
      <c r="C119" s="92">
        <f>SUM(C120:C123)</f>
        <v>0</v>
      </c>
      <c r="D119" s="92">
        <f>SUM(D120:D123)</f>
        <v>20585500</v>
      </c>
      <c r="E119" s="92">
        <f>SUM(E120:E123)</f>
        <v>17756223</v>
      </c>
      <c r="F119" s="94"/>
    </row>
    <row r="120" spans="1:6" ht="47.25" customHeight="1" x14ac:dyDescent="0.25">
      <c r="A120" s="89"/>
      <c r="B120" s="9" t="s">
        <v>96</v>
      </c>
      <c r="C120" s="90"/>
      <c r="D120" s="90">
        <v>14231334</v>
      </c>
      <c r="E120" s="90"/>
      <c r="F120" s="12" t="s">
        <v>203</v>
      </c>
    </row>
    <row r="121" spans="1:6" ht="39" customHeight="1" x14ac:dyDescent="0.25">
      <c r="A121" s="100"/>
      <c r="B121" s="105" t="s">
        <v>97</v>
      </c>
      <c r="C121" s="106"/>
      <c r="D121" s="106">
        <v>6354166</v>
      </c>
      <c r="E121" s="106"/>
      <c r="F121" s="12" t="s">
        <v>303</v>
      </c>
    </row>
    <row r="122" spans="1:6" ht="189" hidden="1" customHeight="1" x14ac:dyDescent="0.25">
      <c r="A122" s="100"/>
      <c r="B122" s="105"/>
      <c r="C122" s="106"/>
      <c r="D122" s="106"/>
      <c r="E122" s="106"/>
      <c r="F122" s="12"/>
    </row>
    <row r="123" spans="1:6" ht="96" customHeight="1" x14ac:dyDescent="0.25">
      <c r="A123" s="100"/>
      <c r="B123" s="105" t="s">
        <v>197</v>
      </c>
      <c r="C123" s="106"/>
      <c r="D123" s="107"/>
      <c r="E123" s="107">
        <v>17756223</v>
      </c>
      <c r="F123" s="12" t="s">
        <v>304</v>
      </c>
    </row>
    <row r="124" spans="1:6" ht="63" x14ac:dyDescent="0.25">
      <c r="A124" s="89" t="s">
        <v>98</v>
      </c>
      <c r="B124" s="101" t="s">
        <v>99</v>
      </c>
      <c r="C124" s="95">
        <f>C125</f>
        <v>0</v>
      </c>
      <c r="D124" s="95">
        <f>D125</f>
        <v>800000</v>
      </c>
      <c r="E124" s="95">
        <f>E125</f>
        <v>0</v>
      </c>
      <c r="F124" s="12"/>
    </row>
    <row r="125" spans="1:6" ht="31.5" x14ac:dyDescent="0.25">
      <c r="A125" s="89"/>
      <c r="B125" s="63" t="s">
        <v>100</v>
      </c>
      <c r="C125" s="92">
        <f>SUM(C126)</f>
        <v>0</v>
      </c>
      <c r="D125" s="92">
        <f>SUM(D126)</f>
        <v>800000</v>
      </c>
      <c r="E125" s="92">
        <f>SUM(E126)</f>
        <v>0</v>
      </c>
      <c r="F125" s="12"/>
    </row>
    <row r="126" spans="1:6" ht="31.5" x14ac:dyDescent="0.25">
      <c r="A126" s="89"/>
      <c r="B126" s="63"/>
      <c r="C126" s="90"/>
      <c r="D126" s="90">
        <v>800000</v>
      </c>
      <c r="E126" s="90"/>
      <c r="F126" s="38" t="s">
        <v>256</v>
      </c>
    </row>
    <row r="127" spans="1:6" ht="63" x14ac:dyDescent="0.25">
      <c r="A127" s="89" t="s">
        <v>102</v>
      </c>
      <c r="B127" s="101" t="s">
        <v>103</v>
      </c>
      <c r="C127" s="95">
        <f t="shared" ref="C127:E128" si="5">C128</f>
        <v>34</v>
      </c>
      <c r="D127" s="95">
        <f t="shared" si="5"/>
        <v>0</v>
      </c>
      <c r="E127" s="95">
        <f t="shared" si="5"/>
        <v>0</v>
      </c>
      <c r="F127" s="94"/>
    </row>
    <row r="128" spans="1:6" ht="63" x14ac:dyDescent="0.25">
      <c r="A128" s="89" t="s">
        <v>104</v>
      </c>
      <c r="B128" s="96" t="s">
        <v>105</v>
      </c>
      <c r="C128" s="95">
        <f t="shared" si="5"/>
        <v>34</v>
      </c>
      <c r="D128" s="95">
        <f t="shared" si="5"/>
        <v>0</v>
      </c>
      <c r="E128" s="95">
        <f t="shared" si="5"/>
        <v>0</v>
      </c>
      <c r="F128" s="12"/>
    </row>
    <row r="129" spans="1:6" ht="31.5" x14ac:dyDescent="0.25">
      <c r="A129" s="69"/>
      <c r="B129" s="10" t="s">
        <v>101</v>
      </c>
      <c r="C129" s="92">
        <f>C130+C131</f>
        <v>34</v>
      </c>
      <c r="D129" s="92">
        <f>D130+D131</f>
        <v>0</v>
      </c>
      <c r="E129" s="92">
        <f>E130+E131</f>
        <v>0</v>
      </c>
      <c r="F129" s="12"/>
    </row>
    <row r="130" spans="1:6" ht="47.25" x14ac:dyDescent="0.25">
      <c r="A130" s="69"/>
      <c r="B130" s="34" t="s">
        <v>106</v>
      </c>
      <c r="C130" s="90">
        <v>17</v>
      </c>
      <c r="D130" s="90"/>
      <c r="E130" s="90"/>
      <c r="F130" s="91" t="s">
        <v>271</v>
      </c>
    </row>
    <row r="131" spans="1:6" ht="39" customHeight="1" x14ac:dyDescent="0.25">
      <c r="A131" s="69"/>
      <c r="B131" s="34" t="s">
        <v>107</v>
      </c>
      <c r="C131" s="90">
        <v>17</v>
      </c>
      <c r="D131" s="90"/>
      <c r="E131" s="90"/>
      <c r="F131" s="91" t="s">
        <v>273</v>
      </c>
    </row>
    <row r="132" spans="1:6" ht="47.25" x14ac:dyDescent="0.25">
      <c r="A132" s="89" t="s">
        <v>108</v>
      </c>
      <c r="B132" s="101" t="s">
        <v>109</v>
      </c>
      <c r="C132" s="95">
        <f t="shared" ref="C132:E133" si="6">C133</f>
        <v>0</v>
      </c>
      <c r="D132" s="95">
        <f t="shared" si="6"/>
        <v>353818590</v>
      </c>
      <c r="E132" s="95">
        <f t="shared" si="6"/>
        <v>27000</v>
      </c>
      <c r="F132" s="12"/>
    </row>
    <row r="133" spans="1:6" ht="47.25" x14ac:dyDescent="0.25">
      <c r="A133" s="89" t="s">
        <v>110</v>
      </c>
      <c r="B133" s="15" t="s">
        <v>111</v>
      </c>
      <c r="C133" s="95">
        <f t="shared" si="6"/>
        <v>0</v>
      </c>
      <c r="D133" s="95">
        <f t="shared" si="6"/>
        <v>353818590</v>
      </c>
      <c r="E133" s="95">
        <f t="shared" si="6"/>
        <v>27000</v>
      </c>
      <c r="F133" s="12"/>
    </row>
    <row r="134" spans="1:6" ht="15.75" x14ac:dyDescent="0.25">
      <c r="A134" s="41"/>
      <c r="B134" s="11" t="s">
        <v>112</v>
      </c>
      <c r="C134" s="92">
        <f>C135+C136+C137+C138</f>
        <v>0</v>
      </c>
      <c r="D134" s="92">
        <f t="shared" ref="D134:E134" si="7">D135+D136+D137+D138</f>
        <v>353818590</v>
      </c>
      <c r="E134" s="92">
        <f t="shared" si="7"/>
        <v>27000</v>
      </c>
      <c r="F134" s="66"/>
    </row>
    <row r="135" spans="1:6" ht="98.25" customHeight="1" x14ac:dyDescent="0.25">
      <c r="A135" s="89"/>
      <c r="B135" s="9" t="s">
        <v>259</v>
      </c>
      <c r="C135" s="92">
        <v>0</v>
      </c>
      <c r="D135" s="90">
        <f>197411703+14128000</f>
        <v>211539703</v>
      </c>
      <c r="E135" s="92">
        <v>0</v>
      </c>
      <c r="F135" s="12" t="s">
        <v>262</v>
      </c>
    </row>
    <row r="136" spans="1:6" ht="129" customHeight="1" x14ac:dyDescent="0.25">
      <c r="A136" s="89"/>
      <c r="B136" s="9" t="s">
        <v>260</v>
      </c>
      <c r="C136" s="90"/>
      <c r="D136" s="90">
        <v>140000000</v>
      </c>
      <c r="E136" s="90"/>
      <c r="F136" s="12" t="s">
        <v>251</v>
      </c>
    </row>
    <row r="137" spans="1:6" ht="64.5" customHeight="1" x14ac:dyDescent="0.25">
      <c r="A137" s="89"/>
      <c r="B137" s="70" t="s">
        <v>113</v>
      </c>
      <c r="C137" s="90"/>
      <c r="D137" s="90"/>
      <c r="E137" s="90">
        <v>27000</v>
      </c>
      <c r="F137" s="12" t="s">
        <v>252</v>
      </c>
    </row>
    <row r="138" spans="1:6" ht="47.25" x14ac:dyDescent="0.25">
      <c r="A138" s="89"/>
      <c r="B138" s="70" t="s">
        <v>114</v>
      </c>
      <c r="C138" s="90"/>
      <c r="D138" s="90">
        <v>2278887</v>
      </c>
      <c r="E138" s="90"/>
      <c r="F138" s="12" t="s">
        <v>253</v>
      </c>
    </row>
    <row r="139" spans="1:6" ht="47.25" x14ac:dyDescent="0.25">
      <c r="A139" s="89" t="s">
        <v>115</v>
      </c>
      <c r="B139" s="101" t="s">
        <v>116</v>
      </c>
      <c r="C139" s="95">
        <f t="shared" ref="C139:E140" si="8">C140</f>
        <v>0</v>
      </c>
      <c r="D139" s="95">
        <f t="shared" si="8"/>
        <v>300000</v>
      </c>
      <c r="E139" s="95">
        <f t="shared" si="8"/>
        <v>0</v>
      </c>
      <c r="F139" s="12"/>
    </row>
    <row r="140" spans="1:6" ht="47.25" x14ac:dyDescent="0.25">
      <c r="A140" s="89" t="s">
        <v>117</v>
      </c>
      <c r="B140" s="15" t="s">
        <v>118</v>
      </c>
      <c r="C140" s="95">
        <f t="shared" si="8"/>
        <v>0</v>
      </c>
      <c r="D140" s="95">
        <f t="shared" si="8"/>
        <v>300000</v>
      </c>
      <c r="E140" s="95">
        <f t="shared" si="8"/>
        <v>0</v>
      </c>
      <c r="F140" s="12"/>
    </row>
    <row r="141" spans="1:6" ht="15.75" x14ac:dyDescent="0.25">
      <c r="A141" s="89"/>
      <c r="B141" s="10" t="s">
        <v>119</v>
      </c>
      <c r="C141" s="90">
        <f>SUM(C142:C142)</f>
        <v>0</v>
      </c>
      <c r="D141" s="90">
        <f>SUM(D142:D142)</f>
        <v>300000</v>
      </c>
      <c r="E141" s="90">
        <f>SUM(E142:E142)</f>
        <v>0</v>
      </c>
      <c r="F141" s="12"/>
    </row>
    <row r="142" spans="1:6" ht="68.25" customHeight="1" x14ac:dyDescent="0.25">
      <c r="A142" s="89"/>
      <c r="B142" s="9" t="s">
        <v>222</v>
      </c>
      <c r="C142" s="90"/>
      <c r="D142" s="90">
        <v>300000</v>
      </c>
      <c r="E142" s="90"/>
      <c r="F142" s="12" t="s">
        <v>274</v>
      </c>
    </row>
    <row r="143" spans="1:6" ht="63" x14ac:dyDescent="0.25">
      <c r="A143" s="89" t="s">
        <v>120</v>
      </c>
      <c r="B143" s="101" t="s">
        <v>121</v>
      </c>
      <c r="C143" s="95">
        <f t="shared" ref="C143:E144" si="9">C144</f>
        <v>0</v>
      </c>
      <c r="D143" s="95">
        <f t="shared" si="9"/>
        <v>3000000</v>
      </c>
      <c r="E143" s="95">
        <f t="shared" si="9"/>
        <v>0</v>
      </c>
      <c r="F143" s="12"/>
    </row>
    <row r="144" spans="1:6" ht="63" x14ac:dyDescent="0.25">
      <c r="A144" s="89" t="s">
        <v>190</v>
      </c>
      <c r="B144" s="101" t="s">
        <v>191</v>
      </c>
      <c r="C144" s="95">
        <f t="shared" si="9"/>
        <v>0</v>
      </c>
      <c r="D144" s="95">
        <f t="shared" si="9"/>
        <v>3000000</v>
      </c>
      <c r="E144" s="95">
        <f t="shared" si="9"/>
        <v>0</v>
      </c>
      <c r="F144" s="12"/>
    </row>
    <row r="145" spans="1:6" ht="47.25" x14ac:dyDescent="0.25">
      <c r="A145" s="89"/>
      <c r="B145" s="11" t="s">
        <v>20</v>
      </c>
      <c r="C145" s="92">
        <f>SUM(C146)</f>
        <v>0</v>
      </c>
      <c r="D145" s="92">
        <f>SUM(D146)</f>
        <v>3000000</v>
      </c>
      <c r="E145" s="92">
        <f>SUM(E146)</f>
        <v>0</v>
      </c>
      <c r="F145" s="12"/>
    </row>
    <row r="146" spans="1:6" ht="47.25" customHeight="1" x14ac:dyDescent="0.25">
      <c r="A146" s="89"/>
      <c r="B146" s="9"/>
      <c r="C146" s="92"/>
      <c r="D146" s="90">
        <v>3000000</v>
      </c>
      <c r="E146" s="92"/>
      <c r="F146" s="110" t="s">
        <v>305</v>
      </c>
    </row>
    <row r="147" spans="1:6" ht="47.25" hidden="1" x14ac:dyDescent="0.25">
      <c r="A147" s="89" t="s">
        <v>122</v>
      </c>
      <c r="B147" s="101" t="s">
        <v>123</v>
      </c>
      <c r="C147" s="95">
        <f t="shared" ref="C147:E148" si="10">C148</f>
        <v>0</v>
      </c>
      <c r="D147" s="95">
        <f t="shared" si="10"/>
        <v>0</v>
      </c>
      <c r="E147" s="95">
        <f t="shared" si="10"/>
        <v>0</v>
      </c>
      <c r="F147" s="62"/>
    </row>
    <row r="148" spans="1:6" ht="47.25" hidden="1" x14ac:dyDescent="0.25">
      <c r="A148" s="89" t="s">
        <v>124</v>
      </c>
      <c r="B148" s="96" t="s">
        <v>125</v>
      </c>
      <c r="C148" s="95">
        <f t="shared" si="10"/>
        <v>0</v>
      </c>
      <c r="D148" s="95">
        <f t="shared" si="10"/>
        <v>0</v>
      </c>
      <c r="E148" s="95">
        <f t="shared" si="10"/>
        <v>0</v>
      </c>
      <c r="F148" s="12"/>
    </row>
    <row r="149" spans="1:6" ht="31.5" hidden="1" x14ac:dyDescent="0.25">
      <c r="A149" s="71"/>
      <c r="B149" s="11" t="s">
        <v>65</v>
      </c>
      <c r="C149" s="92">
        <f>SUM(C150)</f>
        <v>0</v>
      </c>
      <c r="D149" s="92">
        <f>SUM(D150)</f>
        <v>0</v>
      </c>
      <c r="E149" s="92">
        <f>SUM(E150)</f>
        <v>0</v>
      </c>
      <c r="F149" s="12"/>
    </row>
    <row r="150" spans="1:6" ht="15.75" hidden="1" x14ac:dyDescent="0.25">
      <c r="A150" s="71"/>
      <c r="B150" s="9"/>
      <c r="C150" s="90"/>
      <c r="D150" s="90"/>
      <c r="E150" s="90"/>
      <c r="F150" s="12"/>
    </row>
    <row r="151" spans="1:6" ht="47.25" x14ac:dyDescent="0.25">
      <c r="A151" s="89" t="s">
        <v>126</v>
      </c>
      <c r="B151" s="96" t="s">
        <v>127</v>
      </c>
      <c r="C151" s="95">
        <f>C152+C157</f>
        <v>0</v>
      </c>
      <c r="D151" s="95">
        <f>D152+D157</f>
        <v>8352072</v>
      </c>
      <c r="E151" s="95">
        <f>E152+E157</f>
        <v>0</v>
      </c>
      <c r="F151" s="12"/>
    </row>
    <row r="152" spans="1:6" ht="47.25" x14ac:dyDescent="0.25">
      <c r="A152" s="89" t="s">
        <v>128</v>
      </c>
      <c r="B152" s="96" t="s">
        <v>129</v>
      </c>
      <c r="C152" s="95">
        <f t="shared" ref="C152:E153" si="11">C153</f>
        <v>0</v>
      </c>
      <c r="D152" s="95">
        <f t="shared" si="11"/>
        <v>2500000</v>
      </c>
      <c r="E152" s="95">
        <f t="shared" si="11"/>
        <v>0</v>
      </c>
      <c r="F152" s="94"/>
    </row>
    <row r="153" spans="1:6" ht="31.5" x14ac:dyDescent="0.25">
      <c r="A153" s="89"/>
      <c r="B153" s="42" t="s">
        <v>10</v>
      </c>
      <c r="C153" s="92">
        <f t="shared" si="11"/>
        <v>0</v>
      </c>
      <c r="D153" s="92">
        <f t="shared" si="11"/>
        <v>2500000</v>
      </c>
      <c r="E153" s="92">
        <f t="shared" si="11"/>
        <v>0</v>
      </c>
      <c r="F153" s="94"/>
    </row>
    <row r="154" spans="1:6" ht="15.75" x14ac:dyDescent="0.25">
      <c r="A154" s="89"/>
      <c r="B154" s="42"/>
      <c r="C154" s="92">
        <f>C155+C156</f>
        <v>0</v>
      </c>
      <c r="D154" s="92">
        <f>D155+D156</f>
        <v>2500000</v>
      </c>
      <c r="E154" s="92">
        <f>E155+E156</f>
        <v>0</v>
      </c>
      <c r="F154" s="91"/>
    </row>
    <row r="155" spans="1:6" ht="100.5" customHeight="1" x14ac:dyDescent="0.25">
      <c r="A155" s="89"/>
      <c r="B155" s="93" t="s">
        <v>130</v>
      </c>
      <c r="C155" s="90"/>
      <c r="D155" s="90">
        <v>1500000</v>
      </c>
      <c r="E155" s="90"/>
      <c r="F155" s="91" t="s">
        <v>306</v>
      </c>
    </row>
    <row r="156" spans="1:6" ht="36" customHeight="1" x14ac:dyDescent="0.25">
      <c r="A156" s="89"/>
      <c r="B156" s="93"/>
      <c r="C156" s="90"/>
      <c r="D156" s="106">
        <v>1000000</v>
      </c>
      <c r="E156" s="90"/>
      <c r="F156" s="91" t="s">
        <v>313</v>
      </c>
    </row>
    <row r="157" spans="1:6" ht="47.25" x14ac:dyDescent="0.25">
      <c r="A157" s="89" t="s">
        <v>131</v>
      </c>
      <c r="B157" s="72" t="s">
        <v>132</v>
      </c>
      <c r="C157" s="95">
        <f>C158+C160+C163+C165+C167+C169+C171</f>
        <v>0</v>
      </c>
      <c r="D157" s="95">
        <f>D158+D160+D163+D165+D167+D169+D171</f>
        <v>5852072</v>
      </c>
      <c r="E157" s="95">
        <f>E158+E160+E163+E165+E167+E169+E171</f>
        <v>0</v>
      </c>
      <c r="F157" s="73"/>
    </row>
    <row r="158" spans="1:6" ht="31.5" x14ac:dyDescent="0.25">
      <c r="A158" s="89"/>
      <c r="B158" s="42" t="s">
        <v>10</v>
      </c>
      <c r="C158" s="92">
        <f>SUM(C159:C159)</f>
        <v>0</v>
      </c>
      <c r="D158" s="92">
        <f>SUM(D159:D159)</f>
        <v>2977552</v>
      </c>
      <c r="E158" s="92">
        <f>SUM(E159:E159)</f>
        <v>0</v>
      </c>
      <c r="F158" s="12"/>
    </row>
    <row r="159" spans="1:6" ht="31.5" x14ac:dyDescent="0.25">
      <c r="A159" s="89"/>
      <c r="B159" s="42"/>
      <c r="C159" s="92"/>
      <c r="D159" s="90">
        <f>1579200+1398352</f>
        <v>2977552</v>
      </c>
      <c r="E159" s="92"/>
      <c r="F159" s="91" t="s">
        <v>232</v>
      </c>
    </row>
    <row r="160" spans="1:6" ht="15.75" x14ac:dyDescent="0.25">
      <c r="A160" s="89"/>
      <c r="B160" s="10" t="s">
        <v>36</v>
      </c>
      <c r="C160" s="92">
        <f>C161+C162</f>
        <v>0</v>
      </c>
      <c r="D160" s="92">
        <f>D161+D162</f>
        <v>2306600</v>
      </c>
      <c r="E160" s="92">
        <f>E161+E162</f>
        <v>0</v>
      </c>
      <c r="F160" s="12"/>
    </row>
    <row r="161" spans="1:6" ht="57" customHeight="1" x14ac:dyDescent="0.25">
      <c r="A161" s="89"/>
      <c r="B161" s="34" t="s">
        <v>198</v>
      </c>
      <c r="C161" s="92"/>
      <c r="D161" s="90">
        <v>806600</v>
      </c>
      <c r="E161" s="92"/>
      <c r="F161" s="12" t="s">
        <v>233</v>
      </c>
    </row>
    <row r="162" spans="1:6" ht="37.5" customHeight="1" x14ac:dyDescent="0.25">
      <c r="A162" s="89"/>
      <c r="B162" s="34"/>
      <c r="C162" s="90"/>
      <c r="D162" s="106">
        <v>1500000</v>
      </c>
      <c r="E162" s="90"/>
      <c r="F162" s="91" t="s">
        <v>234</v>
      </c>
    </row>
    <row r="163" spans="1:6" ht="31.5" x14ac:dyDescent="0.25">
      <c r="A163" s="89"/>
      <c r="B163" s="10" t="s">
        <v>100</v>
      </c>
      <c r="C163" s="92">
        <f>SUM(C164)</f>
        <v>0</v>
      </c>
      <c r="D163" s="92">
        <f>SUM(D164)</f>
        <v>130000</v>
      </c>
      <c r="E163" s="92">
        <f>SUM(E164)</f>
        <v>0</v>
      </c>
      <c r="F163" s="91"/>
    </row>
    <row r="164" spans="1:6" ht="31.5" x14ac:dyDescent="0.25">
      <c r="A164" s="89"/>
      <c r="B164" s="9"/>
      <c r="C164" s="90"/>
      <c r="D164" s="90">
        <v>130000</v>
      </c>
      <c r="E164" s="90"/>
      <c r="F164" s="91" t="s">
        <v>316</v>
      </c>
    </row>
    <row r="165" spans="1:6" ht="15.75" x14ac:dyDescent="0.25">
      <c r="A165" s="89"/>
      <c r="B165" s="10" t="s">
        <v>119</v>
      </c>
      <c r="C165" s="92">
        <f>SUM(C166)</f>
        <v>0</v>
      </c>
      <c r="D165" s="92">
        <f>SUM(D166)</f>
        <v>45000</v>
      </c>
      <c r="E165" s="92">
        <f>SUM(E166)</f>
        <v>0</v>
      </c>
      <c r="F165" s="91"/>
    </row>
    <row r="166" spans="1:6" ht="15.75" x14ac:dyDescent="0.25">
      <c r="A166" s="89"/>
      <c r="B166" s="9"/>
      <c r="C166" s="90"/>
      <c r="D166" s="90">
        <v>45000</v>
      </c>
      <c r="E166" s="90"/>
      <c r="F166" s="91" t="s">
        <v>257</v>
      </c>
    </row>
    <row r="167" spans="1:6" ht="31.5" x14ac:dyDescent="0.25">
      <c r="A167" s="89"/>
      <c r="B167" s="11" t="s">
        <v>136</v>
      </c>
      <c r="C167" s="92">
        <f>SUM(C168:C168)</f>
        <v>0</v>
      </c>
      <c r="D167" s="92">
        <f>SUM(D168:D168)</f>
        <v>150000</v>
      </c>
      <c r="E167" s="92">
        <f>SUM(E168:E168)</f>
        <v>0</v>
      </c>
      <c r="F167" s="91"/>
    </row>
    <row r="168" spans="1:6" ht="20.25" customHeight="1" x14ac:dyDescent="0.25">
      <c r="A168" s="89"/>
      <c r="B168" s="93"/>
      <c r="C168" s="103"/>
      <c r="D168" s="90">
        <v>150000</v>
      </c>
      <c r="E168" s="90"/>
      <c r="F168" s="91" t="s">
        <v>234</v>
      </c>
    </row>
    <row r="169" spans="1:6" ht="31.5" x14ac:dyDescent="0.25">
      <c r="A169" s="41"/>
      <c r="B169" s="11" t="s">
        <v>137</v>
      </c>
      <c r="C169" s="92">
        <f>SUM(C170)</f>
        <v>0</v>
      </c>
      <c r="D169" s="92">
        <f>SUM(D170)</f>
        <v>157600</v>
      </c>
      <c r="E169" s="92">
        <f>SUM(E170)</f>
        <v>0</v>
      </c>
      <c r="F169" s="66"/>
    </row>
    <row r="170" spans="1:6" ht="31.5" x14ac:dyDescent="0.25">
      <c r="A170" s="89"/>
      <c r="B170" s="9"/>
      <c r="C170" s="90"/>
      <c r="D170" s="90">
        <v>157600</v>
      </c>
      <c r="E170" s="90"/>
      <c r="F170" s="91" t="s">
        <v>261</v>
      </c>
    </row>
    <row r="171" spans="1:6" ht="31.5" x14ac:dyDescent="0.25">
      <c r="A171" s="89"/>
      <c r="B171" s="11" t="s">
        <v>9</v>
      </c>
      <c r="C171" s="92">
        <f>SUM(C172)</f>
        <v>0</v>
      </c>
      <c r="D171" s="92">
        <f>SUM(D172)</f>
        <v>85320</v>
      </c>
      <c r="E171" s="92">
        <f>SUM(E172)</f>
        <v>0</v>
      </c>
      <c r="F171" s="91"/>
    </row>
    <row r="172" spans="1:6" ht="27.75" customHeight="1" x14ac:dyDescent="0.25">
      <c r="A172" s="89"/>
      <c r="B172" s="9"/>
      <c r="C172" s="90"/>
      <c r="D172" s="90">
        <v>85320</v>
      </c>
      <c r="E172" s="90"/>
      <c r="F172" s="91" t="s">
        <v>258</v>
      </c>
    </row>
    <row r="173" spans="1:6" ht="47.25" x14ac:dyDescent="0.25">
      <c r="A173" s="89" t="s">
        <v>139</v>
      </c>
      <c r="B173" s="101" t="s">
        <v>140</v>
      </c>
      <c r="C173" s="95">
        <f t="shared" ref="C173:E174" si="12">C174</f>
        <v>0</v>
      </c>
      <c r="D173" s="95">
        <f t="shared" si="12"/>
        <v>170050000</v>
      </c>
      <c r="E173" s="95">
        <f t="shared" si="12"/>
        <v>0</v>
      </c>
      <c r="F173" s="75"/>
    </row>
    <row r="174" spans="1:6" ht="63" x14ac:dyDescent="0.25">
      <c r="A174" s="89" t="s">
        <v>141</v>
      </c>
      <c r="B174" s="101" t="s">
        <v>142</v>
      </c>
      <c r="C174" s="95">
        <f t="shared" si="12"/>
        <v>0</v>
      </c>
      <c r="D174" s="95">
        <f t="shared" si="12"/>
        <v>170050000</v>
      </c>
      <c r="E174" s="95">
        <f t="shared" si="12"/>
        <v>0</v>
      </c>
      <c r="F174" s="94"/>
    </row>
    <row r="175" spans="1:6" ht="31.5" x14ac:dyDescent="0.25">
      <c r="A175" s="89"/>
      <c r="B175" s="16" t="s">
        <v>9</v>
      </c>
      <c r="C175" s="92">
        <f>SUM(C176:C178)</f>
        <v>0</v>
      </c>
      <c r="D175" s="92">
        <f>SUM(D176:D178)</f>
        <v>170050000</v>
      </c>
      <c r="E175" s="92">
        <f>SUM(E176:E178)</f>
        <v>0</v>
      </c>
      <c r="F175" s="94"/>
    </row>
    <row r="176" spans="1:6" ht="47.25" customHeight="1" x14ac:dyDescent="0.25">
      <c r="A176" s="89"/>
      <c r="B176" s="34" t="s">
        <v>143</v>
      </c>
      <c r="C176" s="90"/>
      <c r="D176" s="90">
        <v>100000000</v>
      </c>
      <c r="E176" s="90"/>
      <c r="F176" s="12" t="s">
        <v>235</v>
      </c>
    </row>
    <row r="177" spans="1:6" ht="47.25" x14ac:dyDescent="0.25">
      <c r="A177" s="89"/>
      <c r="B177" s="34" t="s">
        <v>143</v>
      </c>
      <c r="C177" s="90"/>
      <c r="D177" s="90">
        <v>50000</v>
      </c>
      <c r="E177" s="90"/>
      <c r="F177" s="76" t="s">
        <v>236</v>
      </c>
    </row>
    <row r="178" spans="1:6" ht="34.5" customHeight="1" x14ac:dyDescent="0.25">
      <c r="A178" s="89"/>
      <c r="B178" s="34" t="s">
        <v>144</v>
      </c>
      <c r="C178" s="44"/>
      <c r="D178" s="44">
        <v>70000000</v>
      </c>
      <c r="E178" s="44"/>
      <c r="F178" s="76" t="s">
        <v>323</v>
      </c>
    </row>
    <row r="179" spans="1:6" ht="47.25" x14ac:dyDescent="0.25">
      <c r="A179" s="89" t="s">
        <v>145</v>
      </c>
      <c r="B179" s="101" t="s">
        <v>146</v>
      </c>
      <c r="C179" s="95">
        <f>C180+C186</f>
        <v>0</v>
      </c>
      <c r="D179" s="95">
        <f>D180+D186</f>
        <v>37440000</v>
      </c>
      <c r="E179" s="95">
        <f>E180+E186</f>
        <v>0</v>
      </c>
      <c r="F179" s="94"/>
    </row>
    <row r="180" spans="1:6" ht="47.25" x14ac:dyDescent="0.25">
      <c r="A180" s="89" t="s">
        <v>147</v>
      </c>
      <c r="B180" s="96" t="s">
        <v>148</v>
      </c>
      <c r="C180" s="95">
        <f>C181</f>
        <v>0</v>
      </c>
      <c r="D180" s="95">
        <f>D181</f>
        <v>36440000</v>
      </c>
      <c r="E180" s="95">
        <f>E181</f>
        <v>0</v>
      </c>
      <c r="F180" s="94"/>
    </row>
    <row r="181" spans="1:6" ht="47.25" x14ac:dyDescent="0.25">
      <c r="A181" s="100"/>
      <c r="B181" s="10" t="s">
        <v>133</v>
      </c>
      <c r="C181" s="92">
        <f>SUM(C182:C185)</f>
        <v>0</v>
      </c>
      <c r="D181" s="92">
        <f>SUM(D182:D185)</f>
        <v>36440000</v>
      </c>
      <c r="E181" s="92">
        <f>SUM(E182:E185)</f>
        <v>0</v>
      </c>
      <c r="F181" s="94"/>
    </row>
    <row r="182" spans="1:6" ht="32.25" customHeight="1" x14ac:dyDescent="0.25">
      <c r="A182" s="100"/>
      <c r="B182" s="5" t="s">
        <v>192</v>
      </c>
      <c r="C182" s="92"/>
      <c r="D182" s="90">
        <v>15800000</v>
      </c>
      <c r="E182" s="92"/>
      <c r="F182" s="94" t="s">
        <v>307</v>
      </c>
    </row>
    <row r="183" spans="1:6" ht="54.75" customHeight="1" x14ac:dyDescent="0.25">
      <c r="A183" s="100"/>
      <c r="B183" s="6" t="s">
        <v>193</v>
      </c>
      <c r="C183" s="90"/>
      <c r="D183" s="90">
        <v>4200000</v>
      </c>
      <c r="E183" s="90"/>
      <c r="F183" s="91" t="s">
        <v>202</v>
      </c>
    </row>
    <row r="184" spans="1:6" ht="45" customHeight="1" x14ac:dyDescent="0.25">
      <c r="A184" s="100"/>
      <c r="B184" s="7" t="s">
        <v>149</v>
      </c>
      <c r="C184" s="90"/>
      <c r="D184" s="90">
        <v>300000</v>
      </c>
      <c r="E184" s="90"/>
      <c r="F184" s="99" t="s">
        <v>324</v>
      </c>
    </row>
    <row r="185" spans="1:6" ht="31.5" x14ac:dyDescent="0.25">
      <c r="A185" s="100"/>
      <c r="B185" s="102" t="s">
        <v>78</v>
      </c>
      <c r="C185" s="90"/>
      <c r="D185" s="90">
        <v>16140000</v>
      </c>
      <c r="E185" s="90"/>
      <c r="F185" s="91" t="s">
        <v>308</v>
      </c>
    </row>
    <row r="186" spans="1:6" ht="47.25" x14ac:dyDescent="0.25">
      <c r="A186" s="89" t="s">
        <v>151</v>
      </c>
      <c r="B186" s="96" t="s">
        <v>152</v>
      </c>
      <c r="C186" s="95">
        <f>C187</f>
        <v>0</v>
      </c>
      <c r="D186" s="95">
        <f>D187</f>
        <v>1000000</v>
      </c>
      <c r="E186" s="95">
        <f>E187</f>
        <v>0</v>
      </c>
      <c r="F186" s="94"/>
    </row>
    <row r="187" spans="1:6" ht="15.75" x14ac:dyDescent="0.25">
      <c r="A187" s="89"/>
      <c r="B187" s="11" t="s">
        <v>150</v>
      </c>
      <c r="C187" s="92">
        <f>SUM(C188:C188)</f>
        <v>0</v>
      </c>
      <c r="D187" s="92">
        <f>SUM(D188:D188)</f>
        <v>1000000</v>
      </c>
      <c r="E187" s="92">
        <f>SUM(E188:E188)</f>
        <v>0</v>
      </c>
      <c r="F187" s="94"/>
    </row>
    <row r="188" spans="1:6" ht="84" customHeight="1" x14ac:dyDescent="0.25">
      <c r="A188" s="100"/>
      <c r="B188" s="8" t="s">
        <v>153</v>
      </c>
      <c r="C188" s="90"/>
      <c r="D188" s="90">
        <v>1000000</v>
      </c>
      <c r="E188" s="90"/>
      <c r="F188" s="91" t="s">
        <v>237</v>
      </c>
    </row>
    <row r="189" spans="1:6" ht="63" x14ac:dyDescent="0.25">
      <c r="A189" s="89" t="s">
        <v>154</v>
      </c>
      <c r="B189" s="79" t="s">
        <v>155</v>
      </c>
      <c r="C189" s="95">
        <f t="shared" ref="C189:E190" si="13">C190</f>
        <v>0</v>
      </c>
      <c r="D189" s="95">
        <f t="shared" si="13"/>
        <v>4630000</v>
      </c>
      <c r="E189" s="95">
        <f t="shared" si="13"/>
        <v>0</v>
      </c>
      <c r="F189" s="94"/>
    </row>
    <row r="190" spans="1:6" ht="63" x14ac:dyDescent="0.25">
      <c r="A190" s="89" t="s">
        <v>156</v>
      </c>
      <c r="B190" s="79" t="s">
        <v>157</v>
      </c>
      <c r="C190" s="95">
        <f t="shared" si="13"/>
        <v>0</v>
      </c>
      <c r="D190" s="95">
        <f t="shared" si="13"/>
        <v>4630000</v>
      </c>
      <c r="E190" s="95">
        <f t="shared" si="13"/>
        <v>0</v>
      </c>
      <c r="F190" s="94"/>
    </row>
    <row r="191" spans="1:6" ht="31.5" x14ac:dyDescent="0.25">
      <c r="A191" s="89"/>
      <c r="B191" s="78" t="s">
        <v>158</v>
      </c>
      <c r="C191" s="92">
        <f>SUM(C192:C194)</f>
        <v>0</v>
      </c>
      <c r="D191" s="92">
        <f>SUM(D192:D194)</f>
        <v>4630000</v>
      </c>
      <c r="E191" s="92">
        <f>SUM(E192:E194)</f>
        <v>0</v>
      </c>
      <c r="F191" s="94"/>
    </row>
    <row r="192" spans="1:6" ht="15.75" x14ac:dyDescent="0.25">
      <c r="A192" s="89"/>
      <c r="B192" s="78"/>
      <c r="C192" s="90"/>
      <c r="D192" s="90">
        <v>2000000</v>
      </c>
      <c r="E192" s="92"/>
      <c r="F192" s="91" t="s">
        <v>309</v>
      </c>
    </row>
    <row r="193" spans="1:6" ht="47.25" x14ac:dyDescent="0.25">
      <c r="A193" s="89"/>
      <c r="B193" s="78"/>
      <c r="C193" s="90"/>
      <c r="D193" s="90">
        <f>680000+450000+900000+200000</f>
        <v>2230000</v>
      </c>
      <c r="E193" s="92"/>
      <c r="F193" s="91" t="s">
        <v>238</v>
      </c>
    </row>
    <row r="194" spans="1:6" ht="31.5" x14ac:dyDescent="0.25">
      <c r="A194" s="89"/>
      <c r="B194" s="78"/>
      <c r="C194" s="90"/>
      <c r="D194" s="90">
        <v>400000</v>
      </c>
      <c r="E194" s="90"/>
      <c r="F194" s="94" t="s">
        <v>239</v>
      </c>
    </row>
    <row r="195" spans="1:6" ht="47.25" x14ac:dyDescent="0.25">
      <c r="A195" s="89" t="s">
        <v>159</v>
      </c>
      <c r="B195" s="48" t="s">
        <v>160</v>
      </c>
      <c r="C195" s="95">
        <f t="shared" ref="C195:E196" si="14">C196</f>
        <v>0</v>
      </c>
      <c r="D195" s="95">
        <f t="shared" si="14"/>
        <v>1789759</v>
      </c>
      <c r="E195" s="95">
        <f t="shared" si="14"/>
        <v>0</v>
      </c>
      <c r="F195" s="91"/>
    </row>
    <row r="196" spans="1:6" ht="47.25" x14ac:dyDescent="0.25">
      <c r="A196" s="89" t="s">
        <v>161</v>
      </c>
      <c r="B196" s="48" t="s">
        <v>162</v>
      </c>
      <c r="C196" s="95">
        <f t="shared" si="14"/>
        <v>0</v>
      </c>
      <c r="D196" s="95">
        <f t="shared" si="14"/>
        <v>1789759</v>
      </c>
      <c r="E196" s="95">
        <f t="shared" si="14"/>
        <v>0</v>
      </c>
      <c r="F196" s="91"/>
    </row>
    <row r="197" spans="1:6" ht="31.5" x14ac:dyDescent="0.25">
      <c r="A197" s="89"/>
      <c r="B197" s="77" t="s">
        <v>163</v>
      </c>
      <c r="C197" s="92">
        <f>SUM(C198)</f>
        <v>0</v>
      </c>
      <c r="D197" s="92">
        <f>SUM(D198)</f>
        <v>1789759</v>
      </c>
      <c r="E197" s="92">
        <f>SUM(E198)</f>
        <v>0</v>
      </c>
      <c r="F197" s="91"/>
    </row>
    <row r="198" spans="1:6" ht="72" customHeight="1" x14ac:dyDescent="0.25">
      <c r="A198" s="89"/>
      <c r="B198" s="45" t="s">
        <v>240</v>
      </c>
      <c r="C198" s="90"/>
      <c r="D198" s="90">
        <v>1789759</v>
      </c>
      <c r="E198" s="92"/>
      <c r="F198" s="91" t="s">
        <v>325</v>
      </c>
    </row>
    <row r="199" spans="1:6" ht="78.75" x14ac:dyDescent="0.25">
      <c r="A199" s="89" t="s">
        <v>164</v>
      </c>
      <c r="B199" s="96" t="s">
        <v>165</v>
      </c>
      <c r="C199" s="95">
        <f>C200+C203</f>
        <v>0</v>
      </c>
      <c r="D199" s="95">
        <f>D200+D203</f>
        <v>105800000</v>
      </c>
      <c r="E199" s="95">
        <f>E200+E203</f>
        <v>0</v>
      </c>
      <c r="F199" s="12"/>
    </row>
    <row r="200" spans="1:6" ht="47.25" x14ac:dyDescent="0.25">
      <c r="A200" s="89" t="s">
        <v>194</v>
      </c>
      <c r="B200" s="96" t="s">
        <v>195</v>
      </c>
      <c r="C200" s="95">
        <f t="shared" ref="C200:E201" si="15">C201</f>
        <v>0</v>
      </c>
      <c r="D200" s="95">
        <f t="shared" si="15"/>
        <v>5800000</v>
      </c>
      <c r="E200" s="95">
        <f t="shared" si="15"/>
        <v>0</v>
      </c>
      <c r="F200" s="12"/>
    </row>
    <row r="201" spans="1:6" ht="15.75" x14ac:dyDescent="0.25">
      <c r="A201" s="89"/>
      <c r="B201" s="11" t="s">
        <v>134</v>
      </c>
      <c r="C201" s="92">
        <f t="shared" si="15"/>
        <v>0</v>
      </c>
      <c r="D201" s="92">
        <f t="shared" si="15"/>
        <v>5800000</v>
      </c>
      <c r="E201" s="92">
        <f t="shared" si="15"/>
        <v>0</v>
      </c>
      <c r="F201" s="12"/>
    </row>
    <row r="202" spans="1:6" ht="49.5" customHeight="1" x14ac:dyDescent="0.25">
      <c r="A202" s="89"/>
      <c r="B202" s="96"/>
      <c r="C202" s="95"/>
      <c r="D202" s="90">
        <f>2000000+3800000</f>
        <v>5800000</v>
      </c>
      <c r="E202" s="95"/>
      <c r="F202" s="12" t="s">
        <v>310</v>
      </c>
    </row>
    <row r="203" spans="1:6" ht="94.5" x14ac:dyDescent="0.25">
      <c r="A203" s="89" t="s">
        <v>166</v>
      </c>
      <c r="B203" s="96" t="s">
        <v>167</v>
      </c>
      <c r="C203" s="90">
        <f>C204</f>
        <v>0</v>
      </c>
      <c r="D203" s="90">
        <f>D204</f>
        <v>100000000</v>
      </c>
      <c r="E203" s="90">
        <f>E204</f>
        <v>0</v>
      </c>
      <c r="F203" s="91"/>
    </row>
    <row r="204" spans="1:6" ht="15.75" x14ac:dyDescent="0.25">
      <c r="A204" s="89"/>
      <c r="B204" s="11" t="s">
        <v>134</v>
      </c>
      <c r="C204" s="92">
        <f>SUM(C205)</f>
        <v>0</v>
      </c>
      <c r="D204" s="92">
        <f>SUM(D205)</f>
        <v>100000000</v>
      </c>
      <c r="E204" s="92">
        <f>SUM(E205)</f>
        <v>0</v>
      </c>
      <c r="F204" s="91"/>
    </row>
    <row r="205" spans="1:6" ht="31.5" x14ac:dyDescent="0.25">
      <c r="A205" s="89"/>
      <c r="B205" s="80"/>
      <c r="C205" s="92"/>
      <c r="D205" s="90">
        <v>100000000</v>
      </c>
      <c r="E205" s="90"/>
      <c r="F205" s="91" t="s">
        <v>311</v>
      </c>
    </row>
    <row r="206" spans="1:6" ht="63" x14ac:dyDescent="0.25">
      <c r="A206" s="89" t="s">
        <v>168</v>
      </c>
      <c r="B206" s="101" t="s">
        <v>169</v>
      </c>
      <c r="C206" s="95">
        <f>C207</f>
        <v>0</v>
      </c>
      <c r="D206" s="95">
        <f>D207</f>
        <v>78000</v>
      </c>
      <c r="E206" s="95">
        <f>E207</f>
        <v>0</v>
      </c>
      <c r="F206" s="94"/>
    </row>
    <row r="207" spans="1:6" ht="63" x14ac:dyDescent="0.25">
      <c r="A207" s="89" t="s">
        <v>170</v>
      </c>
      <c r="B207" s="101" t="s">
        <v>171</v>
      </c>
      <c r="C207" s="95">
        <f>C208+C210</f>
        <v>0</v>
      </c>
      <c r="D207" s="95">
        <f>D208+D210</f>
        <v>78000</v>
      </c>
      <c r="E207" s="95">
        <f>E208+E210</f>
        <v>0</v>
      </c>
      <c r="F207" s="94"/>
    </row>
    <row r="208" spans="1:6" ht="15.75" x14ac:dyDescent="0.25">
      <c r="A208" s="89"/>
      <c r="B208" s="11" t="s">
        <v>34</v>
      </c>
      <c r="C208" s="92">
        <f>C209</f>
        <v>0</v>
      </c>
      <c r="D208" s="92">
        <f>D209</f>
        <v>28000</v>
      </c>
      <c r="E208" s="92">
        <f>E209</f>
        <v>0</v>
      </c>
      <c r="F208" s="91"/>
    </row>
    <row r="209" spans="1:6" ht="50.25" customHeight="1" x14ac:dyDescent="0.25">
      <c r="A209" s="89"/>
      <c r="B209" s="9"/>
      <c r="C209" s="90"/>
      <c r="D209" s="90">
        <v>28000</v>
      </c>
      <c r="E209" s="90"/>
      <c r="F209" s="91" t="s">
        <v>317</v>
      </c>
    </row>
    <row r="210" spans="1:6" ht="31.5" x14ac:dyDescent="0.25">
      <c r="A210" s="89"/>
      <c r="B210" s="10" t="s">
        <v>22</v>
      </c>
      <c r="C210" s="92">
        <f>C211</f>
        <v>0</v>
      </c>
      <c r="D210" s="92">
        <f>D211</f>
        <v>50000</v>
      </c>
      <c r="E210" s="92">
        <f>E211</f>
        <v>0</v>
      </c>
      <c r="F210" s="91"/>
    </row>
    <row r="211" spans="1:6" ht="15.75" x14ac:dyDescent="0.25">
      <c r="A211" s="89"/>
      <c r="B211" s="93"/>
      <c r="C211" s="90"/>
      <c r="D211" s="90">
        <v>50000</v>
      </c>
      <c r="E211" s="90"/>
      <c r="F211" s="91" t="s">
        <v>280</v>
      </c>
    </row>
    <row r="212" spans="1:6" ht="15.75" x14ac:dyDescent="0.25">
      <c r="A212" s="89" t="s">
        <v>172</v>
      </c>
      <c r="B212" s="96" t="s">
        <v>173</v>
      </c>
      <c r="C212" s="95">
        <f>C213+C215+C217+C220+C223+C225+C228+C236+C239+C241+C244+C246+C248+C250+C252+C254+C256+C258+C260</f>
        <v>0</v>
      </c>
      <c r="D212" s="95">
        <f>D213+D215+D217+D220+D223+D225+D228+D236+D239+D241+D244+D246+D248+D250+D252+D254+D256+D258+D260</f>
        <v>62588012</v>
      </c>
      <c r="E212" s="95">
        <f>E213+E215+E217+E220+E223+E225+E228+E236+E239+E241+E244+E246+E248+E250+E252+E254+E256+E258+E260</f>
        <v>285489</v>
      </c>
      <c r="F212" s="94"/>
    </row>
    <row r="213" spans="1:6" ht="31.5" x14ac:dyDescent="0.25">
      <c r="A213" s="89"/>
      <c r="B213" s="11" t="s">
        <v>281</v>
      </c>
      <c r="C213" s="92">
        <f>C214</f>
        <v>0</v>
      </c>
      <c r="D213" s="92">
        <f>D214</f>
        <v>1301101</v>
      </c>
      <c r="E213" s="92">
        <f>E214</f>
        <v>0</v>
      </c>
      <c r="F213" s="94"/>
    </row>
    <row r="214" spans="1:6" ht="15.75" x14ac:dyDescent="0.25">
      <c r="A214" s="89"/>
      <c r="B214" s="34"/>
      <c r="C214" s="90"/>
      <c r="D214" s="33">
        <v>1301101</v>
      </c>
      <c r="E214" s="33"/>
      <c r="F214" s="98" t="s">
        <v>241</v>
      </c>
    </row>
    <row r="215" spans="1:6" ht="47.25" x14ac:dyDescent="0.25">
      <c r="A215" s="89"/>
      <c r="B215" s="11" t="s">
        <v>55</v>
      </c>
      <c r="C215" s="92">
        <f>C216</f>
        <v>0</v>
      </c>
      <c r="D215" s="92">
        <f>D216</f>
        <v>342000</v>
      </c>
      <c r="E215" s="92">
        <f>E216</f>
        <v>0</v>
      </c>
      <c r="F215" s="81"/>
    </row>
    <row r="216" spans="1:6" ht="18" customHeight="1" x14ac:dyDescent="0.25">
      <c r="A216" s="89"/>
      <c r="B216" s="9"/>
      <c r="C216" s="90"/>
      <c r="D216" s="90">
        <v>342000</v>
      </c>
      <c r="E216" s="90"/>
      <c r="F216" s="91" t="s">
        <v>282</v>
      </c>
    </row>
    <row r="217" spans="1:6" ht="31.5" x14ac:dyDescent="0.25">
      <c r="A217" s="89"/>
      <c r="B217" s="42" t="s">
        <v>27</v>
      </c>
      <c r="C217" s="13">
        <f>C218+C219</f>
        <v>0</v>
      </c>
      <c r="D217" s="13">
        <f>D218+D219</f>
        <v>43049</v>
      </c>
      <c r="E217" s="13">
        <f>E218+E219</f>
        <v>56489</v>
      </c>
      <c r="F217" s="98"/>
    </row>
    <row r="218" spans="1:6" ht="16.5" customHeight="1" x14ac:dyDescent="0.25">
      <c r="A218" s="89"/>
      <c r="B218" s="9"/>
      <c r="C218" s="92"/>
      <c r="D218" s="14">
        <v>43049</v>
      </c>
      <c r="E218" s="14"/>
      <c r="F218" s="12" t="s">
        <v>282</v>
      </c>
    </row>
    <row r="219" spans="1:6" ht="15.75" x14ac:dyDescent="0.25">
      <c r="A219" s="89"/>
      <c r="B219" s="34"/>
      <c r="C219" s="90"/>
      <c r="D219" s="90"/>
      <c r="E219" s="90">
        <v>56489</v>
      </c>
      <c r="F219" s="38" t="s">
        <v>228</v>
      </c>
    </row>
    <row r="220" spans="1:6" ht="31.5" x14ac:dyDescent="0.25">
      <c r="A220" s="89"/>
      <c r="B220" s="10" t="s">
        <v>43</v>
      </c>
      <c r="C220" s="92">
        <f>C221+C222</f>
        <v>0</v>
      </c>
      <c r="D220" s="92">
        <f>D221+D222</f>
        <v>5400000</v>
      </c>
      <c r="E220" s="92">
        <f>E221+E222</f>
        <v>94000</v>
      </c>
      <c r="F220" s="81"/>
    </row>
    <row r="221" spans="1:6" ht="31.5" x14ac:dyDescent="0.25">
      <c r="A221" s="89"/>
      <c r="B221" s="34"/>
      <c r="C221" s="90"/>
      <c r="D221" s="90"/>
      <c r="E221" s="90">
        <v>94000</v>
      </c>
      <c r="F221" s="98" t="s">
        <v>278</v>
      </c>
    </row>
    <row r="222" spans="1:6" ht="15.75" x14ac:dyDescent="0.25">
      <c r="A222" s="89"/>
      <c r="B222" s="9"/>
      <c r="C222" s="90"/>
      <c r="D222" s="90">
        <v>5400000</v>
      </c>
      <c r="E222" s="90"/>
      <c r="F222" s="91" t="s">
        <v>241</v>
      </c>
    </row>
    <row r="223" spans="1:6" ht="15.75" x14ac:dyDescent="0.25">
      <c r="A223" s="89"/>
      <c r="B223" s="82" t="s">
        <v>175</v>
      </c>
      <c r="C223" s="92">
        <f>C224</f>
        <v>0</v>
      </c>
      <c r="D223" s="92">
        <f>D224</f>
        <v>404228</v>
      </c>
      <c r="E223" s="92">
        <f>E224</f>
        <v>0</v>
      </c>
      <c r="F223" s="81"/>
    </row>
    <row r="224" spans="1:6" ht="31.5" x14ac:dyDescent="0.25">
      <c r="A224" s="89"/>
      <c r="B224" s="10"/>
      <c r="C224" s="90"/>
      <c r="D224" s="90">
        <v>404228</v>
      </c>
      <c r="E224" s="90"/>
      <c r="F224" s="98" t="s">
        <v>176</v>
      </c>
    </row>
    <row r="225" spans="1:6" ht="15.75" x14ac:dyDescent="0.25">
      <c r="A225" s="89"/>
      <c r="B225" s="10" t="s">
        <v>177</v>
      </c>
      <c r="C225" s="92">
        <f>C226+C227</f>
        <v>0</v>
      </c>
      <c r="D225" s="92">
        <f>D226+D227</f>
        <v>2850000</v>
      </c>
      <c r="E225" s="92">
        <f>E226+E227</f>
        <v>0</v>
      </c>
      <c r="F225" s="38"/>
    </row>
    <row r="226" spans="1:6" ht="45.75" customHeight="1" x14ac:dyDescent="0.25">
      <c r="A226" s="89"/>
      <c r="B226" s="34"/>
      <c r="C226" s="90"/>
      <c r="D226" s="90">
        <v>2750000</v>
      </c>
      <c r="E226" s="90"/>
      <c r="F226" s="98" t="s">
        <v>277</v>
      </c>
    </row>
    <row r="227" spans="1:6" ht="19.5" customHeight="1" x14ac:dyDescent="0.25">
      <c r="A227" s="89"/>
      <c r="B227" s="83"/>
      <c r="C227" s="90"/>
      <c r="D227" s="90">
        <v>100000</v>
      </c>
      <c r="E227" s="90"/>
      <c r="F227" s="98" t="s">
        <v>283</v>
      </c>
    </row>
    <row r="228" spans="1:6" ht="15.75" x14ac:dyDescent="0.25">
      <c r="A228" s="89"/>
      <c r="B228" s="10" t="s">
        <v>36</v>
      </c>
      <c r="C228" s="13">
        <f>C229+C230+C231+C232+C233+C234+C235</f>
        <v>0</v>
      </c>
      <c r="D228" s="13">
        <f>D229+D230+D231+D232+D233+D234+D235</f>
        <v>33003455</v>
      </c>
      <c r="E228" s="13">
        <f>E229+E230+E231+E232+E233+E234+E235</f>
        <v>0</v>
      </c>
      <c r="F228" s="91"/>
    </row>
    <row r="229" spans="1:6" ht="22.5" customHeight="1" x14ac:dyDescent="0.25">
      <c r="A229" s="89"/>
      <c r="B229" s="34"/>
      <c r="C229" s="14"/>
      <c r="D229" s="14">
        <v>1000000</v>
      </c>
      <c r="E229" s="14"/>
      <c r="F229" s="91" t="s">
        <v>327</v>
      </c>
    </row>
    <row r="230" spans="1:6" ht="15.75" x14ac:dyDescent="0.25">
      <c r="A230" s="89"/>
      <c r="B230" s="34"/>
      <c r="C230" s="14"/>
      <c r="D230" s="14">
        <v>500000</v>
      </c>
      <c r="E230" s="14"/>
      <c r="F230" s="91" t="s">
        <v>242</v>
      </c>
    </row>
    <row r="231" spans="1:6" ht="15.75" x14ac:dyDescent="0.25">
      <c r="A231" s="89"/>
      <c r="B231" s="34"/>
      <c r="C231" s="14"/>
      <c r="D231" s="14">
        <v>1000000</v>
      </c>
      <c r="E231" s="14"/>
      <c r="F231" s="91" t="s">
        <v>244</v>
      </c>
    </row>
    <row r="232" spans="1:6" ht="33.75" customHeight="1" x14ac:dyDescent="0.25">
      <c r="A232" s="89"/>
      <c r="B232" s="34" t="s">
        <v>246</v>
      </c>
      <c r="C232" s="14"/>
      <c r="D232" s="14">
        <v>25200</v>
      </c>
      <c r="E232" s="14"/>
      <c r="F232" s="91" t="s">
        <v>245</v>
      </c>
    </row>
    <row r="233" spans="1:6" ht="32.25" customHeight="1" x14ac:dyDescent="0.25">
      <c r="A233" s="89"/>
      <c r="B233" s="45" t="s">
        <v>247</v>
      </c>
      <c r="C233" s="13"/>
      <c r="D233" s="14">
        <v>13807102</v>
      </c>
      <c r="E233" s="13"/>
      <c r="F233" s="91" t="s">
        <v>284</v>
      </c>
    </row>
    <row r="234" spans="1:6" ht="35.25" customHeight="1" x14ac:dyDescent="0.25">
      <c r="A234" s="89"/>
      <c r="B234" s="85" t="s">
        <v>178</v>
      </c>
      <c r="C234" s="84"/>
      <c r="D234" s="90">
        <f>6192663+1958700</f>
        <v>8151363</v>
      </c>
      <c r="E234" s="104"/>
      <c r="F234" s="91" t="s">
        <v>243</v>
      </c>
    </row>
    <row r="235" spans="1:6" ht="31.5" x14ac:dyDescent="0.25">
      <c r="A235" s="89"/>
      <c r="B235" s="45" t="s">
        <v>179</v>
      </c>
      <c r="C235" s="90"/>
      <c r="D235" s="90">
        <v>8519790</v>
      </c>
      <c r="E235" s="90"/>
      <c r="F235" s="12" t="s">
        <v>285</v>
      </c>
    </row>
    <row r="236" spans="1:6" ht="47.25" x14ac:dyDescent="0.25">
      <c r="A236" s="89"/>
      <c r="B236" s="10" t="s">
        <v>20</v>
      </c>
      <c r="C236" s="13">
        <f>C237+C238</f>
        <v>0</v>
      </c>
      <c r="D236" s="13">
        <f>D237+D238</f>
        <v>1187543</v>
      </c>
      <c r="E236" s="13">
        <f>E237+E238</f>
        <v>0</v>
      </c>
      <c r="F236" s="91"/>
    </row>
    <row r="237" spans="1:6" ht="15.75" x14ac:dyDescent="0.25">
      <c r="A237" s="89"/>
      <c r="B237" s="102"/>
      <c r="C237" s="14"/>
      <c r="D237" s="90">
        <v>70200</v>
      </c>
      <c r="E237" s="90"/>
      <c r="F237" s="91" t="s">
        <v>286</v>
      </c>
    </row>
    <row r="238" spans="1:6" ht="54.75" customHeight="1" x14ac:dyDescent="0.25">
      <c r="A238" s="89"/>
      <c r="B238" s="102" t="s">
        <v>174</v>
      </c>
      <c r="C238" s="14"/>
      <c r="D238" s="90">
        <v>1117343</v>
      </c>
      <c r="E238" s="90"/>
      <c r="F238" s="91" t="s">
        <v>241</v>
      </c>
    </row>
    <row r="239" spans="1:6" ht="15.75" x14ac:dyDescent="0.25">
      <c r="A239" s="89"/>
      <c r="B239" s="10" t="s">
        <v>112</v>
      </c>
      <c r="C239" s="13">
        <f>C240</f>
        <v>0</v>
      </c>
      <c r="D239" s="13">
        <f>D240</f>
        <v>0</v>
      </c>
      <c r="E239" s="13">
        <f>E240</f>
        <v>50000</v>
      </c>
      <c r="F239" s="91"/>
    </row>
    <row r="240" spans="1:6" ht="31.5" x14ac:dyDescent="0.25">
      <c r="A240" s="89"/>
      <c r="B240" s="102"/>
      <c r="C240" s="14"/>
      <c r="D240" s="14"/>
      <c r="E240" s="14">
        <v>50000</v>
      </c>
      <c r="F240" s="38" t="s">
        <v>278</v>
      </c>
    </row>
    <row r="241" spans="1:6" ht="31.5" x14ac:dyDescent="0.25">
      <c r="A241" s="89"/>
      <c r="B241" s="10" t="s">
        <v>100</v>
      </c>
      <c r="C241" s="13">
        <f>C242+C243</f>
        <v>0</v>
      </c>
      <c r="D241" s="13">
        <f>D242+D243</f>
        <v>372215</v>
      </c>
      <c r="E241" s="13">
        <f>E242+E243</f>
        <v>0</v>
      </c>
      <c r="F241" s="81"/>
    </row>
    <row r="242" spans="1:6" ht="47.25" x14ac:dyDescent="0.25">
      <c r="A242" s="89"/>
      <c r="B242" s="34"/>
      <c r="C242" s="14"/>
      <c r="D242" s="14">
        <f>340000+715</f>
        <v>340715</v>
      </c>
      <c r="E242" s="14"/>
      <c r="F242" s="91" t="s">
        <v>282</v>
      </c>
    </row>
    <row r="243" spans="1:6" ht="15.75" x14ac:dyDescent="0.25">
      <c r="A243" s="89"/>
      <c r="B243" s="34"/>
      <c r="C243" s="14"/>
      <c r="D243" s="14">
        <v>31500</v>
      </c>
      <c r="E243" s="14"/>
      <c r="F243" s="38" t="s">
        <v>241</v>
      </c>
    </row>
    <row r="244" spans="1:6" ht="31.5" x14ac:dyDescent="0.25">
      <c r="A244" s="89"/>
      <c r="B244" s="10" t="s">
        <v>22</v>
      </c>
      <c r="C244" s="13">
        <f>C245</f>
        <v>0</v>
      </c>
      <c r="D244" s="13">
        <f>D245</f>
        <v>216500</v>
      </c>
      <c r="E244" s="13">
        <f>E245</f>
        <v>0</v>
      </c>
      <c r="F244" s="81"/>
    </row>
    <row r="245" spans="1:6" ht="47.25" x14ac:dyDescent="0.25">
      <c r="A245" s="89"/>
      <c r="B245" s="10"/>
      <c r="C245" s="13"/>
      <c r="D245" s="14">
        <f>110000+106500</f>
        <v>216500</v>
      </c>
      <c r="E245" s="14"/>
      <c r="F245" s="91" t="s">
        <v>282</v>
      </c>
    </row>
    <row r="246" spans="1:6" ht="47.25" x14ac:dyDescent="0.25">
      <c r="A246" s="89"/>
      <c r="B246" s="10" t="s">
        <v>83</v>
      </c>
      <c r="C246" s="13">
        <f>C247</f>
        <v>0</v>
      </c>
      <c r="D246" s="13">
        <f>D247</f>
        <v>250000</v>
      </c>
      <c r="E246" s="13">
        <f>E247</f>
        <v>0</v>
      </c>
      <c r="F246" s="98"/>
    </row>
    <row r="247" spans="1:6" ht="21" customHeight="1" x14ac:dyDescent="0.25">
      <c r="A247" s="89"/>
      <c r="B247" s="58"/>
      <c r="C247" s="14"/>
      <c r="D247" s="14">
        <v>250000</v>
      </c>
      <c r="E247" s="14"/>
      <c r="F247" s="98" t="s">
        <v>180</v>
      </c>
    </row>
    <row r="248" spans="1:6" ht="31.5" x14ac:dyDescent="0.25">
      <c r="A248" s="89"/>
      <c r="B248" s="10" t="s">
        <v>65</v>
      </c>
      <c r="C248" s="13">
        <f>C249</f>
        <v>0</v>
      </c>
      <c r="D248" s="13">
        <f t="shared" ref="D248:E248" si="16">D249</f>
        <v>5450000</v>
      </c>
      <c r="E248" s="13">
        <f t="shared" si="16"/>
        <v>0</v>
      </c>
      <c r="F248" s="91"/>
    </row>
    <row r="249" spans="1:6" ht="51" customHeight="1" x14ac:dyDescent="0.25">
      <c r="A249" s="89"/>
      <c r="B249" s="34" t="s">
        <v>181</v>
      </c>
      <c r="C249" s="14">
        <v>0</v>
      </c>
      <c r="D249" s="14">
        <f>2500000+2000000+950000</f>
        <v>5450000</v>
      </c>
      <c r="E249" s="14"/>
      <c r="F249" s="91" t="s">
        <v>312</v>
      </c>
    </row>
    <row r="250" spans="1:6" ht="31.5" x14ac:dyDescent="0.25">
      <c r="A250" s="89"/>
      <c r="B250" s="10" t="s">
        <v>135</v>
      </c>
      <c r="C250" s="13">
        <f>C251</f>
        <v>0</v>
      </c>
      <c r="D250" s="13">
        <f>D251</f>
        <v>1079900</v>
      </c>
      <c r="E250" s="13">
        <f>E251</f>
        <v>0</v>
      </c>
      <c r="F250" s="91"/>
    </row>
    <row r="251" spans="1:6" ht="31.5" x14ac:dyDescent="0.25">
      <c r="A251" s="89"/>
      <c r="B251" s="34"/>
      <c r="C251" s="14"/>
      <c r="D251" s="14">
        <v>1079900</v>
      </c>
      <c r="E251" s="14"/>
      <c r="F251" s="81" t="s">
        <v>287</v>
      </c>
    </row>
    <row r="252" spans="1:6" ht="31.5" x14ac:dyDescent="0.25">
      <c r="A252" s="89"/>
      <c r="B252" s="11" t="s">
        <v>279</v>
      </c>
      <c r="C252" s="86">
        <f>C253</f>
        <v>0</v>
      </c>
      <c r="D252" s="86">
        <f>D253</f>
        <v>0</v>
      </c>
      <c r="E252" s="86">
        <f>E253</f>
        <v>85000</v>
      </c>
      <c r="F252" s="98"/>
    </row>
    <row r="253" spans="1:6" ht="35.25" customHeight="1" x14ac:dyDescent="0.25">
      <c r="A253" s="89"/>
      <c r="B253" s="3"/>
      <c r="C253" s="59"/>
      <c r="D253" s="59"/>
      <c r="E253" s="59">
        <v>85000</v>
      </c>
      <c r="F253" s="38" t="s">
        <v>278</v>
      </c>
    </row>
    <row r="254" spans="1:6" ht="31.5" x14ac:dyDescent="0.25">
      <c r="A254" s="89"/>
      <c r="B254" s="11" t="s">
        <v>288</v>
      </c>
      <c r="C254" s="86">
        <f>C255</f>
        <v>0</v>
      </c>
      <c r="D254" s="86">
        <f>D255</f>
        <v>500000</v>
      </c>
      <c r="E254" s="86">
        <f>E255</f>
        <v>0</v>
      </c>
      <c r="F254" s="98"/>
    </row>
    <row r="255" spans="1:6" ht="23.25" customHeight="1" x14ac:dyDescent="0.25">
      <c r="A255" s="89"/>
      <c r="B255" s="3"/>
      <c r="C255" s="59"/>
      <c r="D255" s="59">
        <v>500000</v>
      </c>
      <c r="E255" s="59"/>
      <c r="F255" s="91" t="s">
        <v>287</v>
      </c>
    </row>
    <row r="256" spans="1:6" ht="31.5" x14ac:dyDescent="0.25">
      <c r="A256" s="89"/>
      <c r="B256" s="11" t="s">
        <v>137</v>
      </c>
      <c r="C256" s="86">
        <f>C257</f>
        <v>0</v>
      </c>
      <c r="D256" s="86">
        <f>D257</f>
        <v>10000000</v>
      </c>
      <c r="E256" s="86">
        <f>E257</f>
        <v>0</v>
      </c>
      <c r="F256" s="98"/>
    </row>
    <row r="257" spans="1:6" ht="15.75" x14ac:dyDescent="0.25">
      <c r="A257" s="89"/>
      <c r="B257" s="3"/>
      <c r="C257" s="59"/>
      <c r="D257" s="59">
        <v>10000000</v>
      </c>
      <c r="E257" s="59"/>
      <c r="F257" s="74" t="s">
        <v>289</v>
      </c>
    </row>
    <row r="258" spans="1:6" ht="31.5" x14ac:dyDescent="0.25">
      <c r="A258" s="89"/>
      <c r="B258" s="11" t="s">
        <v>9</v>
      </c>
      <c r="C258" s="86">
        <f>C259</f>
        <v>0</v>
      </c>
      <c r="D258" s="86">
        <f>D259</f>
        <v>18000</v>
      </c>
      <c r="E258" s="86">
        <f>E259</f>
        <v>0</v>
      </c>
      <c r="F258" s="98"/>
    </row>
    <row r="259" spans="1:6" ht="15.75" x14ac:dyDescent="0.25">
      <c r="A259" s="89"/>
      <c r="B259" s="11"/>
      <c r="C259" s="59"/>
      <c r="D259" s="59">
        <v>18000</v>
      </c>
      <c r="E259" s="59"/>
      <c r="F259" s="91" t="s">
        <v>286</v>
      </c>
    </row>
    <row r="260" spans="1:6" ht="63" x14ac:dyDescent="0.25">
      <c r="A260" s="89"/>
      <c r="B260" s="11" t="s">
        <v>138</v>
      </c>
      <c r="C260" s="86">
        <f>C261</f>
        <v>0</v>
      </c>
      <c r="D260" s="86">
        <f>D261</f>
        <v>170021</v>
      </c>
      <c r="E260" s="86">
        <f>E261</f>
        <v>0</v>
      </c>
      <c r="F260" s="98"/>
    </row>
    <row r="261" spans="1:6" ht="15.75" x14ac:dyDescent="0.25">
      <c r="A261" s="89"/>
      <c r="B261" s="11"/>
      <c r="C261" s="59"/>
      <c r="D261" s="59">
        <f>170000+21</f>
        <v>170021</v>
      </c>
      <c r="E261" s="59"/>
      <c r="F261" s="91" t="s">
        <v>286</v>
      </c>
    </row>
    <row r="262" spans="1:6" ht="15.75" x14ac:dyDescent="0.25">
      <c r="A262" s="89"/>
      <c r="B262" s="87" t="s">
        <v>182</v>
      </c>
      <c r="C262" s="95">
        <f>C10+C29+C42+C61+C75+C81+C90+C97+C104+C109+C127+C132+C139+C143+C147+C151+C173+C179+C189+C195+C199+C206+C212</f>
        <v>441148434</v>
      </c>
      <c r="D262" s="95">
        <f>D10+D29+D42+D61+D75+D81+D90+D97+D104+D109+D127+D132+D139+D143+D147+D151+D173+D179+D189+D195+D199+D206+D212</f>
        <v>1899827009</v>
      </c>
      <c r="E262" s="95">
        <f>E10+E29+E42+E61+E75+E81+E90+E97+E104+E109+E127+E132+E139+E143+E147+E151+E173+E179+E189+E195+E199+E206+E212</f>
        <v>25990009</v>
      </c>
      <c r="F262" s="94"/>
    </row>
  </sheetData>
  <mergeCells count="7">
    <mergeCell ref="A4:F4"/>
    <mergeCell ref="A7:A9"/>
    <mergeCell ref="B7:B9"/>
    <mergeCell ref="C7:C9"/>
    <mergeCell ref="F7:F9"/>
    <mergeCell ref="D7:D9"/>
    <mergeCell ref="E7:E9"/>
  </mergeCells>
  <pageMargins left="0.19685039370078741" right="0.15748031496062992" top="0.51181102362204722" bottom="0.51181102362204722" header="0.31496062992125984" footer="0.31496062992125984"/>
  <pageSetup paperSize="9" scale="73" orientation="landscape" r:id="rId1"/>
  <headerFooter differentFirst="1">
    <oddHeader>&amp;C&amp;P</oddHeader>
  </headerFooter>
  <colBreaks count="1" manualBreakCount="1">
    <brk id="6" max="262" man="1"/>
  </col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2021-06-09T15:41:55Z</dcterms:modified>
</cp:coreProperties>
</file>