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90" windowWidth="17040" windowHeight="17055"/>
  </bookViews>
  <sheets>
    <sheet name="Лист1" sheetId="1" r:id="rId1"/>
  </sheets>
  <definedNames>
    <definedName name="_xlnm._FilterDatabase" localSheetId="0" hidden="1">Лист1!$C$1:$C$1258</definedName>
    <definedName name="Z_02A9F0FE_86B9_4ADA_AE08_2BE8DB6647BB_.wvu.FilterData" localSheetId="0" hidden="1">Лист1!$A$8:$I$69</definedName>
    <definedName name="Z_043EF814_99A3_49EA_9D7E_51C943463EA5_.wvu.FilterData" localSheetId="0" hidden="1">Лист1!$A$1:$I$1252</definedName>
    <definedName name="Z_051CF4A9_5301_48FB_A445_360EA2389E01_.wvu.FilterData" localSheetId="0" hidden="1">Лист1!$A$8:$I$69</definedName>
    <definedName name="Z_09026A53_D1C5_46A6_AD66_A71DA8E112FF_.wvu.FilterData" localSheetId="0" hidden="1">Лист1!$A$8:$I$69</definedName>
    <definedName name="Z_0D899E29_3C4A_473F_8984_699885BEF8BF_.wvu.FilterData" localSheetId="0" hidden="1">Лист1!$A$1:$I$1252</definedName>
    <definedName name="Z_11D5124A_3D1E_4220_8449_3FCF2DC5AB53_.wvu.FilterData" localSheetId="0" hidden="1">Лист1!$A$8:$I$69</definedName>
    <definedName name="Z_15C36215_30AB_4376_AEC9_99BFABB3A4AE_.wvu.FilterData" localSheetId="0" hidden="1">Лист1!$A$1:$I$1252</definedName>
    <definedName name="Z_195EDDE9_7AB0_440A_A17A_58E6BF026252_.wvu.FilterData" localSheetId="0" hidden="1">Лист1!$A$1:$I$1252</definedName>
    <definedName name="Z_1E2B4536_487A_4F4E_9EBA_AEF3A10022D9_.wvu.FilterData" localSheetId="0" hidden="1">Лист1!$A$1:$I$1252</definedName>
    <definedName name="Z_1EF30F0A_80DF_4681_83E6_D3A34F96165C_.wvu.FilterData" localSheetId="0" hidden="1">Лист1!$A$8:$I$69</definedName>
    <definedName name="Z_1F27AC12_1408_4A07_B4E9_BF1EB7819517_.wvu.FilterData" localSheetId="0" hidden="1">Лист1!$A$1:$I$1252</definedName>
    <definedName name="Z_20B12C7E_2389_464E_96A6_494B045DBD63_.wvu.FilterData" localSheetId="0" hidden="1">Лист1!$A$1:$I$1252</definedName>
    <definedName name="Z_243ECDA4_69AE_4B20_98CE_29141C6B69EE_.wvu.FilterData" localSheetId="0" hidden="1">Лист1!$A$8:$I$69</definedName>
    <definedName name="Z_281ADE3F_375F_4EE1_95A8_57C55888A49C_.wvu.FilterData" localSheetId="0" hidden="1">Лист1!$A$1:$I$1252</definedName>
    <definedName name="Z_2D081809_0A95_4D84_A78F_F9751AF80E2B_.wvu.FilterData" localSheetId="0" hidden="1">Лист1!$A$8:$I$69</definedName>
    <definedName name="Z_2F5252A3_947C_447A_879C_2BB42AA8ED70_.wvu.FilterData" localSheetId="0" hidden="1">Лист1!$A$1:$I$1252</definedName>
    <definedName name="Z_2F5252A3_947C_447A_879C_2BB42AA8ED70_.wvu.PrintArea" localSheetId="0" hidden="1">Лист1!$A$1:$F$1247</definedName>
    <definedName name="Z_2F5252A3_947C_447A_879C_2BB42AA8ED70_.wvu.PrintTitles" localSheetId="0" hidden="1">Лист1!$6:$8</definedName>
    <definedName name="Z_2F5252A3_947C_447A_879C_2BB42AA8ED70_.wvu.Rows" localSheetId="0" hidden="1">Лист1!$6:$6,Лист1!$247:$282,Лист1!$309:$370,Лист1!$611:$975,Лист1!$1249:$1250</definedName>
    <definedName name="Z_44B1CA9F_20D4_4795_98E5_92E616FE05A7_.wvu.FilterData" localSheetId="0" hidden="1">Лист1!$A$1:$I$1252</definedName>
    <definedName name="Z_4F6EF16B_60C6_4406_82C3_A7E0BD540D78_.wvu.FilterData" localSheetId="0" hidden="1">Лист1!$A$1:$I$1252</definedName>
    <definedName name="Z_508D52C1_9A42_4206_90C2_F5E308802ED6_.wvu.FilterData" localSheetId="0" hidden="1">Лист1!$A$1:$I$1252</definedName>
    <definedName name="Z_50CFE835_24D3_4AAF_A702_1E5E33E00041_.wvu.FilterData" localSheetId="0" hidden="1">Лист1!$A$8:$I$69</definedName>
    <definedName name="Z_53C79D11_E0E3_4BE0_8E7B_EDCC1F2D7BDA_.wvu.FilterData" localSheetId="0" hidden="1">Лист1!$A$1:$I$1252</definedName>
    <definedName name="Z_5B962636_FDB6_40C6_B475_DEB85604FA6F_.wvu.FilterData" localSheetId="0" hidden="1">Лист1!$A$1:$I$1252</definedName>
    <definedName name="Z_645ED6B6_6DB0_44A6_8941_D2FCDB950F10_.wvu.FilterData" localSheetId="0" hidden="1">Лист1!$A$1:$I$1252</definedName>
    <definedName name="Z_6BF99C6E_81F6_4EB8_A047_3F54AEB3EDEA_.wvu.FilterData" localSheetId="0" hidden="1">Лист1!$A$1:$I$1252</definedName>
    <definedName name="Z_6FFC5698_510D_4BD7_AAD8_224192422A67_.wvu.FilterData" localSheetId="0" hidden="1">Лист1!$A$1:$I$1252</definedName>
    <definedName name="Z_71B86A36_C9E9_4291_9AB0_6EA32A1FBB1F_.wvu.FilterData" localSheetId="0" hidden="1">Лист1!$A$8:$I$69</definedName>
    <definedName name="Z_7582577F_78B4_44BC_972B_59FC33CDB106_.wvu.FilterData" localSheetId="0" hidden="1">Лист1!$A$8:$I$69</definedName>
    <definedName name="Z_7582577F_78B4_44BC_972B_59FC33CDB106_.wvu.PrintArea" localSheetId="0" hidden="1">Лист1!$A$1:$F$1247</definedName>
    <definedName name="Z_7582577F_78B4_44BC_972B_59FC33CDB106_.wvu.PrintTitles" localSheetId="0" hidden="1">Лист1!$6:$8</definedName>
    <definedName name="Z_7582577F_78B4_44BC_972B_59FC33CDB106_.wvu.Rows" localSheetId="0" hidden="1">Лист1!$6:$6,Лист1!#REF!,Лист1!$401:$405,Лист1!$408:$413,Лист1!$415:$422,Лист1!$431:$431,Лист1!$439:$449,Лист1!$460:$465,Лист1!$480:$492,Лист1!$501:$504,Лист1!$507:$512,Лист1!$518:$533,Лист1!$579:$590,Лист1!$592:$593,Лист1!$596:$610,Лист1!$616:$655,Лист1!$659:$660,Лист1!$663:$664,Лист1!$668:$683,Лист1!$686:$729,Лист1!$732:$732,Лист1!$735:$760,Лист1!$777:$787,Лист1!$788:$792,Лист1!$801:$837,Лист1!$852:$855,Лист1!$860:$861,Лист1!#REF!,Лист1!$883:$883,Лист1!$887:$889,Лист1!$891:$892,Лист1!$895:$940,Лист1!$953:$975,Лист1!$979:$984,Лист1!$987:$988,Лист1!$995:$1003,Лист1!$1006:$1014,Лист1!$1018:$1021,Лист1!$1025:$1028,Лист1!$1034:$1039,Лист1!$1043:$1048,Лист1!$1109:$1125,Лист1!$1129:$1132,Лист1!$1135:$1138,Лист1!$1141:$1143,Лист1!$1147:$1155,Лист1!$1158:$1180,Лист1!$1183:$1186,Лист1!$1190:$1194,Лист1!$1197:$1208,Лист1!$1211:$1214,Лист1!$1217:$1220,Лист1!$1227:$1246,Лист1!$1249:$1250</definedName>
    <definedName name="Z_75F363F9_0D69_4EE8_9DB9_9384AB0D8C8F_.wvu.FilterData" localSheetId="0" hidden="1">Лист1!$A$1:$I$1252</definedName>
    <definedName name="Z_81C724C3_F9F0_48B8_8A04_5A1FC21A3FAF_.wvu.FilterData" localSheetId="0" hidden="1">Лист1!$A$1:$I$1252</definedName>
    <definedName name="Z_84351553_D1E6_4EE1_9920_444E0BAC9337_.wvu.FilterData" localSheetId="0" hidden="1">Лист1!$A$1:$I$1252</definedName>
    <definedName name="Z_84351553_D1E6_4EE1_9920_444E0BAC9337_.wvu.PrintArea" localSheetId="0" hidden="1">Лист1!$A$1:$F$1248</definedName>
    <definedName name="Z_84351553_D1E6_4EE1_9920_444E0BAC9337_.wvu.PrintTitles" localSheetId="0" hidden="1">Лист1!$6:$8</definedName>
    <definedName name="Z_84351553_D1E6_4EE1_9920_444E0BAC9337_.wvu.Rows" localSheetId="0" hidden="1">Лист1!$6:$6,Лист1!$343:$367,Лист1!$1249:$1250</definedName>
    <definedName name="Z_8D6E4F34_C121_4ADA_8268_57A23CDE27A5_.wvu.FilterData" localSheetId="0" hidden="1">Лист1!$A$8:$I$69</definedName>
    <definedName name="Z_95F3893C_B552_4C26_B2CA_C2C6F0018CBB_.wvu.FilterData" localSheetId="0" hidden="1">Лист1!$A$1:$I$1252</definedName>
    <definedName name="Z_96CDAF2D_3789_455C_8DD4_989601D77C34_.wvu.FilterData" localSheetId="0" hidden="1">Лист1!$A$1:$I$1252</definedName>
    <definedName name="Z_98245357_92A0_49EC_A278_A42484F083E3_.wvu.FilterData" localSheetId="0" hidden="1">Лист1!$A$1:$I$1252</definedName>
    <definedName name="Z_9E892D45_E857_45C4_A88F_A471B07FBAAC_.wvu.FilterData" localSheetId="0" hidden="1">Лист1!$A$1:$I$1252</definedName>
    <definedName name="Z_A0BD7774_CACF_40D9_ADCB_30B51C8F5AC6_.wvu.FilterData" localSheetId="0" hidden="1">Лист1!$A$1:$I$1252</definedName>
    <definedName name="Z_A93BA803_0450_4F01_AE54_9B63C1F5C796_.wvu.FilterData" localSheetId="0" hidden="1">Лист1!$A$8:$I$69</definedName>
    <definedName name="Z_AD2FC16A_304B_47E0_8ECD_7913528463FE_.wvu.FilterData" localSheetId="0" hidden="1">Лист1!$A$1:$I$1252</definedName>
    <definedName name="Z_AE69B03D_54EA_40C4_897A_44A9B0D663D5_.wvu.FilterData" localSheetId="0" hidden="1">Лист1!$A$8:$I$69</definedName>
    <definedName name="Z_B4AEBC89_4625_4C09_AA5F_8762C5CF90D2_.wvu.FilterData" localSheetId="0" hidden="1">Лист1!$A$8:$I$69</definedName>
    <definedName name="Z_BBFD32F9_A9EC_47F3_AF12_5A78678E6084_.wvu.FilterData" localSheetId="0" hidden="1">Лист1!$A$1:$I$1252</definedName>
    <definedName name="Z_BDCF4312_7D46_4102_8764_44F7C210C136_.wvu.FilterData" localSheetId="0" hidden="1">Лист1!$A$1:$I$1252</definedName>
    <definedName name="Z_BF042776_F251_4279_902F_54AE6884326F_.wvu.FilterData" localSheetId="0" hidden="1">Лист1!$A$8:$I$69</definedName>
    <definedName name="Z_C0433F86_6D50_4DAD_AF26_049B602C8C8C_.wvu.FilterData" localSheetId="0" hidden="1">Лист1!$A$1:$I$1252</definedName>
    <definedName name="Z_C0433F86_6D50_4DAD_AF26_049B602C8C8C_.wvu.PrintArea" localSheetId="0" hidden="1">Лист1!$A$1:$F$1248</definedName>
    <definedName name="Z_C0433F86_6D50_4DAD_AF26_049B602C8C8C_.wvu.PrintTitles" localSheetId="0" hidden="1">Лист1!$6:$8</definedName>
    <definedName name="Z_C0433F86_6D50_4DAD_AF26_049B602C8C8C_.wvu.Rows" localSheetId="0" hidden="1">Лист1!$6:$6,Лист1!$1249:$1250</definedName>
    <definedName name="Z_C0DB3AA3_4D24_4B41_87A3_DA8A70815763_.wvu.FilterData" localSheetId="0" hidden="1">Лист1!$A$8:$I$69</definedName>
    <definedName name="Z_C0DB3AA3_4D24_4B41_87A3_DA8A70815763_.wvu.PrintArea" localSheetId="0" hidden="1">Лист1!$A$1:$F$1247</definedName>
    <definedName name="Z_C0DB3AA3_4D24_4B41_87A3_DA8A70815763_.wvu.PrintTitles" localSheetId="0" hidden="1">Лист1!$6:$8</definedName>
    <definedName name="Z_C0DB3AA3_4D24_4B41_87A3_DA8A70815763_.wvu.Rows" localSheetId="0" hidden="1">Лист1!$6:$6,Лист1!$1249:$1250</definedName>
    <definedName name="Z_C304F6B8_0D2D_4448_A20C_A061C0372350_.wvu.FilterData" localSheetId="0" hidden="1">Лист1!$A$1:$I$1252</definedName>
    <definedName name="Z_C6024331_E149_433D_9547_6059F0660EF7_.wvu.FilterData" localSheetId="0" hidden="1">Лист1!$D$1:$D$1252</definedName>
    <definedName name="Z_C6024331_E149_433D_9547_6059F0660EF7_.wvu.PrintArea" localSheetId="0" hidden="1">Лист1!$A$1:$F$1248</definedName>
    <definedName name="Z_C6024331_E149_433D_9547_6059F0660EF7_.wvu.PrintTitles" localSheetId="0" hidden="1">Лист1!$6:$8</definedName>
    <definedName name="Z_C6024331_E149_433D_9547_6059F0660EF7_.wvu.Rows" localSheetId="0" hidden="1">Лист1!$6:$6,Лист1!$13:$13,Лист1!$63:$87,Лист1!$115:$116,Лист1!$118:$120,Лист1!#REF!,Лист1!$126:$127,Лист1!$134:$134,Лист1!$136:$137,Лист1!$140:$143,Лист1!$147:$149,Лист1!#REF!,Лист1!$203:$207,Лист1!$215:$217,Лист1!$224:$224,Лист1!$228:$234,Лист1!$243:$243,Лист1!$246:$246,Лист1!$257:$263,Лист1!$282:$282,Лист1!$301:$304,Лист1!$308:$308,Лист1!$310:$319,Лист1!$321:$331,Лист1!#REF!,Лист1!$333:$340,Лист1!$348:$367,Лист1!$396:$399,Лист1!#REF!,Лист1!$403:$405,Лист1!$408:$413,Лист1!$420:$422,Лист1!$431:$431,Лист1!$435:$435,Лист1!$439:$449,Лист1!$457:$463,Лист1!$476:$479,Лист1!$481:$482,Лист1!$486:$492,Лист1!$501:$504,Лист1!$507:$512,Лист1!$522:$533,Лист1!$579:$590,Лист1!$592:$597,Лист1!$600:$600,Лист1!$603:$610,Лист1!$647:$655,Лист1!$659:$683,Лист1!$686:$688,Лист1!$700:$701,Лист1!$704:$711,Лист1!$720:$729,Лист1!$732:$732,Лист1!$735:$736,Лист1!$739:$749,Лист1!$752:$760,Лист1!$786:$787,Лист1!#REF!,Лист1!#REF!,Лист1!$800:$809,Лист1!$813:$816,Лист1!$820:$828,Лист1!$833:$833,Лист1!$835:$837,Лист1!$843:$851,Лист1!$855:$855,Лист1!$866:$869,Лист1!$876:$878,Лист1!$882:$883,Лист1!$887:$889,Лист1!$891:$896,Лист1!$899:$903,Лист1!$907:$907,Лист1!$912:$925,Лист1!$928:$931,Лист1!$936:$940,Лист1!$953:$955,Лист1!$968:$971,Лист1!$974:$975,Лист1!$980:$988,Лист1!$996:$1003,Лист1!$1006:$1010,Лист1!$1013:$1014,Лист1!$1017:$1021,Лист1!$1025:$1028,Лист1!$1034:$1036,Лист1!$1039:$1039,Лист1!#REF!,Лист1!$1109:$1110,Лист1!$1119:$1120,Лист1!$1123:$1125,Лист1!$1131:$1132,Лист1!$1137:$1138,Лист1!$1143:$1143,Лист1!$1148:$1150,Лист1!$1153:$1155,Лист1!$1159:$1162,Лист1!$1168:$1173,Лист1!$1178:$1180,Лист1!$1185:$1186,Лист1!$1191:$1194,Лист1!$1197:$1197,Лист1!$1205:$1206,Лист1!$1211:$1214,Лист1!$1217:$1220,Лист1!$1227:$1236,Лист1!$1239:$1246,Лист1!$1249:$1250</definedName>
    <definedName name="Z_C81684A6_61ED_4205_AF74_E88ABE089448_.wvu.FilterData" localSheetId="0" hidden="1">Лист1!$A$8:$I$69</definedName>
    <definedName name="Z_CDB48D4D_BA37_44D7_91F4_0B3444EBE2F7_.wvu.FilterData" localSheetId="0" hidden="1">Лист1!$A$1:$I$1252</definedName>
    <definedName name="Z_CE7E3295_8212_47CD_8A03_48CC2539FB31_.wvu.FilterData" localSheetId="0" hidden="1">Лист1!$A$8:$I$69</definedName>
    <definedName name="Z_CE7E3295_8212_47CD_8A03_48CC2539FB31_.wvu.PrintArea" localSheetId="0" hidden="1">Лист1!$A$1:$F$1247</definedName>
    <definedName name="Z_CE7E3295_8212_47CD_8A03_48CC2539FB31_.wvu.PrintTitles" localSheetId="0" hidden="1">Лист1!$6:$8</definedName>
    <definedName name="Z_CE7E3295_8212_47CD_8A03_48CC2539FB31_.wvu.Rows" localSheetId="0" hidden="1">Лист1!$6:$6,Лист1!$1249:$1250</definedName>
    <definedName name="Z_D20B9577_D0EB_4102_A7C2_3947083FCB09_.wvu.FilterData" localSheetId="0" hidden="1">Лист1!$A$1:$I$1252</definedName>
    <definedName name="Z_D2101E4C_4784_4C59_92B8_5305E10BF48D_.wvu.FilterData" localSheetId="0" hidden="1">Лист1!$A$1:$I$1252</definedName>
    <definedName name="Z_D48290BD_F041_4E87_A86A_92DC79D1C4BC_.wvu.FilterData" localSheetId="0" hidden="1">Лист1!$A$1:$I$1252</definedName>
    <definedName name="Z_D48290BD_F041_4E87_A86A_92DC79D1C4BC_.wvu.PrintArea" localSheetId="0" hidden="1">Лист1!$A$1:$F$1247</definedName>
    <definedName name="Z_D48290BD_F041_4E87_A86A_92DC79D1C4BC_.wvu.PrintTitles" localSheetId="0" hidden="1">Лист1!$6:$8</definedName>
    <definedName name="Z_D48290BD_F041_4E87_A86A_92DC79D1C4BC_.wvu.Rows" localSheetId="0" hidden="1">Лист1!$6:$6,Лист1!$1249:$1250</definedName>
    <definedName name="Z_DBBC9C30_427D_4445_B7F2_7226FB0DCA1D_.wvu.FilterData" localSheetId="0" hidden="1">Лист1!$A$1:$I$1252</definedName>
    <definedName name="Z_DD61B509_A961_4EA4_8EA7_3122B36A98F7_.wvu.FilterData" localSheetId="0" hidden="1">Лист1!$A$1:$I$1252</definedName>
    <definedName name="Z_E16FA0E2_BD42_4700_9756_EA4BA36D05AF_.wvu.FilterData" localSheetId="0" hidden="1">Лист1!$A$8:$I$69</definedName>
    <definedName name="Z_F06167F9_B806_4548_A6DD_11B62893AA8A_.wvu.FilterData" localSheetId="0" hidden="1">Лист1!$A$1:$I$1252</definedName>
    <definedName name="Z_F1424C43_03C0_47F0_9B94_1D371D070BDA_.wvu.FilterData" localSheetId="0" hidden="1">Лист1!$A$1:$I$1252</definedName>
    <definedName name="Z_F50A9206_6AB2_408A_951F_4EEE8F5FAD12_.wvu.FilterData" localSheetId="0" hidden="1">Лист1!$A$8:$I$69</definedName>
    <definedName name="Z_F50A9206_6AB2_408A_951F_4EEE8F5FAD12_.wvu.PrintArea" localSheetId="0" hidden="1">Лист1!$A$1:$F$1247</definedName>
    <definedName name="Z_F50A9206_6AB2_408A_951F_4EEE8F5FAD12_.wvu.PrintTitles" localSheetId="0" hidden="1">Лист1!$6:$8</definedName>
    <definedName name="Z_F50A9206_6AB2_408A_951F_4EEE8F5FAD12_.wvu.Rows" localSheetId="0" hidden="1">Лист1!$6:$6,Лист1!$1249:$1250</definedName>
    <definedName name="Z_FA512E41_C4BD_450A_9DE4_09791DF24DE0_.wvu.FilterData" localSheetId="0" hidden="1">Лист1!$A$1:$I$1252</definedName>
    <definedName name="Z_FCF7F1B7_7408_46F6_A57C_275B0DCDA378_.wvu.FilterData" localSheetId="0" hidden="1">Лист1!$A$1:$I$1252</definedName>
    <definedName name="Z_FCF7F1B7_7408_46F6_A57C_275B0DCDA378_.wvu.PrintArea" localSheetId="0" hidden="1">Лист1!$A$1:$F$1247</definedName>
    <definedName name="Z_FCF7F1B7_7408_46F6_A57C_275B0DCDA378_.wvu.PrintTitles" localSheetId="0" hidden="1">Лист1!$6:$8</definedName>
    <definedName name="Z_FCF7F1B7_7408_46F6_A57C_275B0DCDA378_.wvu.Rows" localSheetId="0" hidden="1">Лист1!$6:$6,Лист1!$1249:$1250</definedName>
    <definedName name="Z_FDE56866_4EA4_4F23_8438_731D5A8B0DB5_.wvu.FilterData" localSheetId="0" hidden="1">Лист1!$A$8:$I$69</definedName>
    <definedName name="Z_FEE66988_B88F_430C_BC9C_67E21EA3ABFB_.wvu.FilterData" localSheetId="0" hidden="1">Лист1!$A$1:$I$1252</definedName>
    <definedName name="Z_FFE31243_0850_4987_83F4_B67B1BD7DF08_.wvu.FilterData" localSheetId="0" hidden="1">Лист1!$A$1:$I$1252</definedName>
    <definedName name="_xlnm.Print_Titles" localSheetId="0">Лист1!$6:$8</definedName>
    <definedName name="_xlnm.Print_Area" localSheetId="0">Лист1!$A$1:$F$1247</definedName>
  </definedNames>
  <calcPr calcId="145621"/>
  <customWorkbookViews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Мальцева Елена Викторовна - Личное представление" guid="{C0433F86-6D50-4DAD-AF26-049B602C8C8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C152" i="1" l="1"/>
  <c r="D1140" i="1" l="1"/>
  <c r="E1054" i="1"/>
  <c r="E910" i="1" l="1"/>
  <c r="E908" i="1" s="1"/>
  <c r="D561" i="1"/>
  <c r="E561" i="1"/>
  <c r="C561" i="1"/>
  <c r="E171" i="1" l="1"/>
  <c r="E168" i="1"/>
  <c r="D255" i="1" l="1"/>
  <c r="E255" i="1"/>
  <c r="C255" i="1"/>
  <c r="E90" i="1" l="1"/>
  <c r="C90" i="1"/>
  <c r="E535" i="1" l="1"/>
  <c r="C535" i="1"/>
  <c r="D965" i="1" l="1"/>
  <c r="E965" i="1"/>
  <c r="C965" i="1"/>
  <c r="E280" i="1" l="1"/>
  <c r="E416" i="1" l="1"/>
  <c r="E415" i="1" s="1"/>
  <c r="C416" i="1"/>
  <c r="C415" i="1" s="1"/>
  <c r="D416" i="1"/>
  <c r="E283" i="1" l="1"/>
  <c r="D283" i="1" l="1"/>
  <c r="C283" i="1"/>
  <c r="C278" i="1"/>
  <c r="C287" i="1" l="1"/>
  <c r="D287" i="1"/>
  <c r="E287" i="1"/>
  <c r="E559" i="1" l="1"/>
  <c r="C795" i="1" l="1"/>
  <c r="C794" i="1" s="1"/>
  <c r="D795" i="1" l="1"/>
  <c r="D794" i="1" s="1"/>
  <c r="E795" i="1"/>
  <c r="E794" i="1" s="1"/>
  <c r="D541" i="1" l="1"/>
  <c r="D535" i="1" s="1"/>
  <c r="D221" i="1" l="1"/>
  <c r="E221" i="1"/>
  <c r="C221" i="1"/>
  <c r="D1210" i="1" l="1"/>
  <c r="D15" i="1" l="1"/>
  <c r="E15" i="1"/>
  <c r="C15" i="1"/>
  <c r="D278" i="1" l="1"/>
  <c r="E278" i="1"/>
  <c r="C1049" i="1" l="1"/>
  <c r="D1049" i="1"/>
  <c r="E1049" i="1"/>
  <c r="D968" i="1" l="1"/>
  <c r="D964" i="1" s="1"/>
  <c r="E968" i="1"/>
  <c r="E964" i="1" s="1"/>
  <c r="C968" i="1"/>
  <c r="C964" i="1" s="1"/>
  <c r="D457" i="1"/>
  <c r="E457" i="1"/>
  <c r="C457" i="1"/>
  <c r="D1144" i="1" l="1"/>
  <c r="E1144" i="1"/>
  <c r="D225" i="1" l="1"/>
  <c r="E225" i="1"/>
  <c r="C225" i="1"/>
  <c r="D1187" i="1" l="1"/>
  <c r="E1187" i="1"/>
  <c r="C1187" i="1"/>
  <c r="C1151" i="1"/>
  <c r="D1151" i="1"/>
  <c r="E1151" i="1"/>
  <c r="C1156" i="1"/>
  <c r="D1156" i="1"/>
  <c r="E1156" i="1"/>
  <c r="E1039" i="1"/>
  <c r="C572" i="1"/>
  <c r="D576" i="1"/>
  <c r="E576" i="1"/>
  <c r="C576" i="1"/>
  <c r="C201" i="1"/>
  <c r="D201" i="1"/>
  <c r="E201" i="1"/>
  <c r="C203" i="1"/>
  <c r="D203" i="1"/>
  <c r="E203" i="1"/>
  <c r="C205" i="1"/>
  <c r="D205" i="1"/>
  <c r="E205" i="1"/>
  <c r="C208" i="1"/>
  <c r="D208" i="1"/>
  <c r="E208" i="1"/>
  <c r="C218" i="1"/>
  <c r="D218" i="1"/>
  <c r="E218" i="1"/>
  <c r="C237" i="1"/>
  <c r="D237" i="1"/>
  <c r="E237" i="1"/>
  <c r="C239" i="1"/>
  <c r="D239" i="1"/>
  <c r="E239" i="1"/>
  <c r="C241" i="1"/>
  <c r="D241" i="1"/>
  <c r="E241" i="1"/>
  <c r="C244" i="1"/>
  <c r="D244" i="1"/>
  <c r="E244" i="1"/>
  <c r="C249" i="1"/>
  <c r="D249" i="1"/>
  <c r="E249" i="1"/>
  <c r="C251" i="1"/>
  <c r="D251" i="1"/>
  <c r="E251" i="1"/>
  <c r="C261" i="1"/>
  <c r="C260" i="1" s="1"/>
  <c r="D261" i="1"/>
  <c r="D260" i="1" s="1"/>
  <c r="E261" i="1"/>
  <c r="E260" i="1" s="1"/>
  <c r="C265" i="1"/>
  <c r="C264" i="1" s="1"/>
  <c r="D265" i="1"/>
  <c r="D264" i="1" s="1"/>
  <c r="E265" i="1"/>
  <c r="E264" i="1" s="1"/>
  <c r="C271" i="1"/>
  <c r="C270" i="1" s="1"/>
  <c r="D271" i="1"/>
  <c r="D270" i="1" s="1"/>
  <c r="E271" i="1"/>
  <c r="E270" i="1" s="1"/>
  <c r="C274" i="1"/>
  <c r="C273" i="1" s="1"/>
  <c r="D274" i="1"/>
  <c r="D273" i="1" s="1"/>
  <c r="E274" i="1"/>
  <c r="E273" i="1" s="1"/>
  <c r="C280" i="1"/>
  <c r="C277" i="1" s="1"/>
  <c r="D280" i="1"/>
  <c r="D277" i="1" s="1"/>
  <c r="E277" i="1"/>
  <c r="C286" i="1"/>
  <c r="D286" i="1"/>
  <c r="E286" i="1"/>
  <c r="C301" i="1"/>
  <c r="C300" i="1" s="1"/>
  <c r="D301" i="1"/>
  <c r="D300" i="1" s="1"/>
  <c r="E301" i="1"/>
  <c r="E300" i="1" s="1"/>
  <c r="C306" i="1"/>
  <c r="C305" i="1" s="1"/>
  <c r="D306" i="1"/>
  <c r="D305" i="1" s="1"/>
  <c r="E306" i="1"/>
  <c r="E305" i="1" s="1"/>
  <c r="C311" i="1"/>
  <c r="C310" i="1" s="1"/>
  <c r="D311" i="1"/>
  <c r="D310" i="1" s="1"/>
  <c r="E311" i="1"/>
  <c r="E310" i="1" s="1"/>
  <c r="C571" i="1" l="1"/>
  <c r="D276" i="1"/>
  <c r="E276" i="1"/>
  <c r="C276" i="1"/>
  <c r="D248" i="1"/>
  <c r="D285" i="1"/>
  <c r="E236" i="1"/>
  <c r="E235" i="1" s="1"/>
  <c r="C236" i="1"/>
  <c r="C235" i="1" s="1"/>
  <c r="E220" i="1"/>
  <c r="C220" i="1"/>
  <c r="E248" i="1"/>
  <c r="E247" i="1" s="1"/>
  <c r="C248" i="1"/>
  <c r="C247" i="1" s="1"/>
  <c r="D236" i="1"/>
  <c r="D235" i="1" s="1"/>
  <c r="D220" i="1"/>
  <c r="E200" i="1"/>
  <c r="C200" i="1"/>
  <c r="D200" i="1"/>
  <c r="E285" i="1"/>
  <c r="C285" i="1"/>
  <c r="D247" i="1"/>
  <c r="D840" i="1" l="1"/>
  <c r="D839" i="1" s="1"/>
  <c r="D838" i="1" s="1"/>
  <c r="E840" i="1"/>
  <c r="E839" i="1" s="1"/>
  <c r="E838" i="1" s="1"/>
  <c r="C840" i="1"/>
  <c r="C839" i="1" s="1"/>
  <c r="C838" i="1" s="1"/>
  <c r="D564" i="1" l="1"/>
  <c r="E564" i="1"/>
  <c r="C564" i="1"/>
  <c r="D554" i="1"/>
  <c r="D553" i="1" s="1"/>
  <c r="E554" i="1"/>
  <c r="E553" i="1" s="1"/>
  <c r="C554" i="1"/>
  <c r="C553" i="1" s="1"/>
  <c r="D551" i="1"/>
  <c r="E551" i="1"/>
  <c r="C551" i="1"/>
  <c r="E560" i="1" l="1"/>
  <c r="D560" i="1"/>
  <c r="C560" i="1"/>
  <c r="D957" i="1"/>
  <c r="E957" i="1"/>
  <c r="C957" i="1"/>
  <c r="D961" i="1"/>
  <c r="D960" i="1" s="1"/>
  <c r="D959" i="1" s="1"/>
  <c r="E961" i="1"/>
  <c r="E960" i="1" s="1"/>
  <c r="E959" i="1" s="1"/>
  <c r="C961" i="1"/>
  <c r="C960" i="1" s="1"/>
  <c r="C959" i="1" s="1"/>
  <c r="D1243" i="1" l="1"/>
  <c r="E1243" i="1"/>
  <c r="C1243" i="1"/>
  <c r="D1237" i="1"/>
  <c r="E1237" i="1"/>
  <c r="C1237" i="1"/>
  <c r="D1231" i="1"/>
  <c r="E1231" i="1"/>
  <c r="C1231" i="1"/>
  <c r="C1221" i="1"/>
  <c r="D1221" i="1"/>
  <c r="E1221" i="1"/>
  <c r="D1215" i="1"/>
  <c r="E1215" i="1"/>
  <c r="C1215" i="1"/>
  <c r="D1209" i="1"/>
  <c r="E1209" i="1"/>
  <c r="C1209" i="1"/>
  <c r="C1207" i="1"/>
  <c r="D1203" i="1"/>
  <c r="E1203" i="1"/>
  <c r="C1203" i="1"/>
  <c r="D1198" i="1"/>
  <c r="E1198" i="1"/>
  <c r="C1198" i="1"/>
  <c r="D1195" i="1"/>
  <c r="E1195" i="1"/>
  <c r="C1195" i="1"/>
  <c r="D1191" i="1"/>
  <c r="E1191" i="1"/>
  <c r="C1191" i="1"/>
  <c r="D1181" i="1"/>
  <c r="E1181" i="1"/>
  <c r="C1181" i="1"/>
  <c r="C1174" i="1"/>
  <c r="D1174" i="1"/>
  <c r="E1174" i="1"/>
  <c r="D1169" i="1"/>
  <c r="E1169" i="1"/>
  <c r="C1169" i="1"/>
  <c r="D1163" i="1"/>
  <c r="E1163" i="1"/>
  <c r="C1163" i="1"/>
  <c r="C1144" i="1"/>
  <c r="D1139" i="1"/>
  <c r="E1139" i="1"/>
  <c r="C1139" i="1"/>
  <c r="D1133" i="1"/>
  <c r="E1133" i="1"/>
  <c r="C1133" i="1"/>
  <c r="D1126" i="1"/>
  <c r="E1126" i="1"/>
  <c r="C1126" i="1"/>
  <c r="D1121" i="1"/>
  <c r="E1121" i="1"/>
  <c r="C1121" i="1"/>
  <c r="D1117" i="1"/>
  <c r="E1117" i="1"/>
  <c r="C1117" i="1"/>
  <c r="D1111" i="1"/>
  <c r="E1111" i="1"/>
  <c r="C1111" i="1"/>
  <c r="D1045" i="1"/>
  <c r="E1045" i="1"/>
  <c r="C1045" i="1"/>
  <c r="D1040" i="1"/>
  <c r="E1040" i="1"/>
  <c r="C1040" i="1"/>
  <c r="D1037" i="1"/>
  <c r="E1037" i="1"/>
  <c r="C1037" i="1"/>
  <c r="D1029" i="1"/>
  <c r="E1029" i="1"/>
  <c r="C1029" i="1"/>
  <c r="D1023" i="1"/>
  <c r="E1023" i="1"/>
  <c r="C1023" i="1"/>
  <c r="D1015" i="1"/>
  <c r="E1015" i="1"/>
  <c r="C1015" i="1"/>
  <c r="D1011" i="1"/>
  <c r="E1011" i="1"/>
  <c r="C1011" i="1"/>
  <c r="D1004" i="1"/>
  <c r="E1004" i="1"/>
  <c r="C1004" i="1"/>
  <c r="D993" i="1"/>
  <c r="E993" i="1"/>
  <c r="C993" i="1"/>
  <c r="D989" i="1"/>
  <c r="E989" i="1"/>
  <c r="C989" i="1"/>
  <c r="D985" i="1"/>
  <c r="E985" i="1"/>
  <c r="C985" i="1"/>
  <c r="D977" i="1"/>
  <c r="E977" i="1"/>
  <c r="C977" i="1"/>
  <c r="D972" i="1"/>
  <c r="D963" i="1" s="1"/>
  <c r="E972" i="1"/>
  <c r="E963" i="1" s="1"/>
  <c r="C972" i="1"/>
  <c r="C963" i="1" s="1"/>
  <c r="D956" i="1"/>
  <c r="E956" i="1"/>
  <c r="C956" i="1"/>
  <c r="D954" i="1"/>
  <c r="E954" i="1"/>
  <c r="C954" i="1"/>
  <c r="D951" i="1"/>
  <c r="E951" i="1"/>
  <c r="C951" i="1"/>
  <c r="D943" i="1"/>
  <c r="D942" i="1" s="1"/>
  <c r="E943" i="1"/>
  <c r="E942" i="1" s="1"/>
  <c r="C943" i="1"/>
  <c r="C942" i="1" s="1"/>
  <c r="D938" i="1"/>
  <c r="E938" i="1"/>
  <c r="C938" i="1"/>
  <c r="D936" i="1"/>
  <c r="E936" i="1"/>
  <c r="C936" i="1"/>
  <c r="D934" i="1"/>
  <c r="E934" i="1"/>
  <c r="C934" i="1"/>
  <c r="D932" i="1"/>
  <c r="E932" i="1"/>
  <c r="C932" i="1"/>
  <c r="D930" i="1"/>
  <c r="E930" i="1"/>
  <c r="C930" i="1"/>
  <c r="D928" i="1"/>
  <c r="E928" i="1"/>
  <c r="C928" i="1"/>
  <c r="D926" i="1"/>
  <c r="E926" i="1"/>
  <c r="C926" i="1"/>
  <c r="D924" i="1"/>
  <c r="E924" i="1"/>
  <c r="C924" i="1"/>
  <c r="D922" i="1"/>
  <c r="E922" i="1"/>
  <c r="C922" i="1"/>
  <c r="D920" i="1"/>
  <c r="E920" i="1"/>
  <c r="C920" i="1"/>
  <c r="D918" i="1"/>
  <c r="E918" i="1"/>
  <c r="C918" i="1"/>
  <c r="D916" i="1"/>
  <c r="E916" i="1"/>
  <c r="C916" i="1"/>
  <c r="D914" i="1"/>
  <c r="E914" i="1"/>
  <c r="C914" i="1"/>
  <c r="D912" i="1"/>
  <c r="E912" i="1"/>
  <c r="C912" i="1"/>
  <c r="D908" i="1"/>
  <c r="C908" i="1"/>
  <c r="C903" i="1"/>
  <c r="D905" i="1"/>
  <c r="E905" i="1"/>
  <c r="C905" i="1"/>
  <c r="D903" i="1"/>
  <c r="E903" i="1"/>
  <c r="D901" i="1"/>
  <c r="E901" i="1"/>
  <c r="C901" i="1"/>
  <c r="D899" i="1"/>
  <c r="E899" i="1"/>
  <c r="C899" i="1"/>
  <c r="D897" i="1"/>
  <c r="E897" i="1"/>
  <c r="C897" i="1"/>
  <c r="D895" i="1"/>
  <c r="E895" i="1"/>
  <c r="C895" i="1"/>
  <c r="D893" i="1"/>
  <c r="E893" i="1"/>
  <c r="C893" i="1"/>
  <c r="D891" i="1"/>
  <c r="E891" i="1"/>
  <c r="C891" i="1"/>
  <c r="E888" i="1"/>
  <c r="D888" i="1"/>
  <c r="C888" i="1"/>
  <c r="D885" i="1"/>
  <c r="E885" i="1"/>
  <c r="C885" i="1"/>
  <c r="D881" i="1"/>
  <c r="E881" i="1"/>
  <c r="E880" i="1" s="1"/>
  <c r="C881" i="1"/>
  <c r="C880" i="1" s="1"/>
  <c r="D880" i="1"/>
  <c r="D876" i="1"/>
  <c r="E876" i="1"/>
  <c r="C876" i="1"/>
  <c r="D873" i="1"/>
  <c r="E873" i="1"/>
  <c r="C873" i="1"/>
  <c r="C870" i="1"/>
  <c r="C869" i="1" s="1"/>
  <c r="D870" i="1"/>
  <c r="D869" i="1" s="1"/>
  <c r="E870" i="1"/>
  <c r="E869" i="1" s="1"/>
  <c r="D867" i="1"/>
  <c r="D866" i="1" s="1"/>
  <c r="E867" i="1"/>
  <c r="E866" i="1" s="1"/>
  <c r="C867" i="1"/>
  <c r="C866" i="1" s="1"/>
  <c r="D864" i="1"/>
  <c r="D863" i="1" s="1"/>
  <c r="E864" i="1"/>
  <c r="E863" i="1" s="1"/>
  <c r="C864" i="1"/>
  <c r="C863" i="1" s="1"/>
  <c r="E858" i="1"/>
  <c r="E857" i="1" s="1"/>
  <c r="E856" i="1" s="1"/>
  <c r="D858" i="1"/>
  <c r="D857" i="1" s="1"/>
  <c r="D856" i="1" s="1"/>
  <c r="C858" i="1"/>
  <c r="C857" i="1" s="1"/>
  <c r="C856" i="1" s="1"/>
  <c r="C853" i="1"/>
  <c r="C852" i="1" s="1"/>
  <c r="D853" i="1"/>
  <c r="D852" i="1" s="1"/>
  <c r="E853" i="1"/>
  <c r="E852" i="1" s="1"/>
  <c r="D844" i="1"/>
  <c r="D843" i="1" s="1"/>
  <c r="E844" i="1"/>
  <c r="E843" i="1" s="1"/>
  <c r="C844" i="1"/>
  <c r="C843" i="1" s="1"/>
  <c r="D836" i="1"/>
  <c r="D835" i="1" s="1"/>
  <c r="E836" i="1"/>
  <c r="E835" i="1" s="1"/>
  <c r="C836" i="1"/>
  <c r="C835" i="1" s="1"/>
  <c r="D831" i="1"/>
  <c r="D830" i="1" s="1"/>
  <c r="E831" i="1"/>
  <c r="E830" i="1" s="1"/>
  <c r="C831" i="1"/>
  <c r="C830" i="1" s="1"/>
  <c r="E827" i="1"/>
  <c r="D827" i="1"/>
  <c r="C827" i="1"/>
  <c r="D823" i="1"/>
  <c r="E823" i="1"/>
  <c r="C823" i="1"/>
  <c r="D818" i="1"/>
  <c r="D817" i="1" s="1"/>
  <c r="E818" i="1"/>
  <c r="E817" i="1" s="1"/>
  <c r="C818" i="1"/>
  <c r="C817" i="1" s="1"/>
  <c r="D815" i="1"/>
  <c r="D814" i="1" s="1"/>
  <c r="E815" i="1"/>
  <c r="E814" i="1" s="1"/>
  <c r="C815" i="1"/>
  <c r="C814" i="1" s="1"/>
  <c r="D811" i="1"/>
  <c r="D810" i="1" s="1"/>
  <c r="E811" i="1"/>
  <c r="E810" i="1" s="1"/>
  <c r="C811" i="1"/>
  <c r="C810" i="1" s="1"/>
  <c r="D789" i="1"/>
  <c r="D788" i="1" s="1"/>
  <c r="E789" i="1"/>
  <c r="E788" i="1" s="1"/>
  <c r="C789" i="1"/>
  <c r="C788" i="1" s="1"/>
  <c r="D784" i="1"/>
  <c r="D783" i="1" s="1"/>
  <c r="E784" i="1"/>
  <c r="E783" i="1" s="1"/>
  <c r="C784" i="1"/>
  <c r="C783" i="1" s="1"/>
  <c r="D778" i="1"/>
  <c r="D777" i="1" s="1"/>
  <c r="E778" i="1"/>
  <c r="E777" i="1" s="1"/>
  <c r="C778" i="1"/>
  <c r="C777" i="1" s="1"/>
  <c r="D774" i="1"/>
  <c r="E774" i="1"/>
  <c r="C774" i="1"/>
  <c r="D762" i="1"/>
  <c r="E762" i="1"/>
  <c r="C762" i="1"/>
  <c r="D758" i="1"/>
  <c r="E758" i="1"/>
  <c r="C758" i="1"/>
  <c r="D752" i="1"/>
  <c r="E752" i="1"/>
  <c r="C752" i="1"/>
  <c r="D750" i="1"/>
  <c r="E750" i="1"/>
  <c r="C750" i="1"/>
  <c r="D744" i="1"/>
  <c r="E744" i="1"/>
  <c r="C744" i="1"/>
  <c r="D742" i="1"/>
  <c r="E742" i="1"/>
  <c r="C742" i="1"/>
  <c r="D739" i="1"/>
  <c r="E739" i="1"/>
  <c r="C739" i="1"/>
  <c r="D737" i="1"/>
  <c r="E737" i="1"/>
  <c r="C737" i="1"/>
  <c r="D735" i="1"/>
  <c r="E735" i="1"/>
  <c r="C735" i="1"/>
  <c r="D733" i="1"/>
  <c r="E733" i="1"/>
  <c r="C733" i="1"/>
  <c r="D730" i="1"/>
  <c r="E730" i="1"/>
  <c r="C730" i="1"/>
  <c r="D727" i="1"/>
  <c r="E727" i="1"/>
  <c r="C727" i="1"/>
  <c r="D725" i="1"/>
  <c r="E725" i="1"/>
  <c r="C725" i="1"/>
  <c r="D723" i="1"/>
  <c r="E723" i="1"/>
  <c r="C723" i="1"/>
  <c r="D718" i="1"/>
  <c r="E718" i="1"/>
  <c r="C718" i="1"/>
  <c r="D716" i="1"/>
  <c r="E716" i="1"/>
  <c r="C716" i="1"/>
  <c r="D712" i="1"/>
  <c r="E712" i="1"/>
  <c r="C712" i="1"/>
  <c r="D710" i="1"/>
  <c r="E710" i="1"/>
  <c r="C710" i="1"/>
  <c r="D708" i="1"/>
  <c r="E708" i="1"/>
  <c r="C708" i="1"/>
  <c r="D705" i="1"/>
  <c r="E705" i="1"/>
  <c r="C705" i="1"/>
  <c r="D702" i="1"/>
  <c r="E702" i="1"/>
  <c r="C702" i="1"/>
  <c r="D700" i="1"/>
  <c r="E700" i="1"/>
  <c r="C700" i="1"/>
  <c r="D689" i="1"/>
  <c r="E689" i="1"/>
  <c r="C689" i="1"/>
  <c r="D687" i="1"/>
  <c r="E687" i="1"/>
  <c r="C687" i="1"/>
  <c r="D684" i="1"/>
  <c r="E684" i="1"/>
  <c r="C684" i="1"/>
  <c r="D682" i="1"/>
  <c r="E682" i="1"/>
  <c r="C682" i="1"/>
  <c r="D680" i="1"/>
  <c r="E680" i="1"/>
  <c r="C680" i="1"/>
  <c r="D678" i="1"/>
  <c r="E678" i="1"/>
  <c r="C678" i="1"/>
  <c r="D665" i="1"/>
  <c r="E665" i="1"/>
  <c r="C665" i="1"/>
  <c r="D663" i="1"/>
  <c r="E663" i="1"/>
  <c r="C663" i="1"/>
  <c r="D661" i="1"/>
  <c r="E661" i="1"/>
  <c r="C661" i="1"/>
  <c r="D659" i="1"/>
  <c r="E659" i="1"/>
  <c r="C659" i="1"/>
  <c r="D613" i="1"/>
  <c r="D612" i="1" s="1"/>
  <c r="E613" i="1"/>
  <c r="E612" i="1" s="1"/>
  <c r="C613" i="1"/>
  <c r="C612" i="1" s="1"/>
  <c r="D609" i="1"/>
  <c r="E609" i="1"/>
  <c r="C609" i="1"/>
  <c r="D601" i="1"/>
  <c r="E601" i="1"/>
  <c r="C601" i="1"/>
  <c r="D598" i="1"/>
  <c r="E598" i="1"/>
  <c r="C598" i="1"/>
  <c r="C596" i="1"/>
  <c r="D596" i="1"/>
  <c r="E596" i="1"/>
  <c r="D594" i="1"/>
  <c r="E594" i="1"/>
  <c r="C594" i="1"/>
  <c r="D592" i="1"/>
  <c r="E592" i="1"/>
  <c r="C592" i="1"/>
  <c r="D589" i="1"/>
  <c r="D588" i="1" s="1"/>
  <c r="E589" i="1"/>
  <c r="E588" i="1" s="1"/>
  <c r="C589" i="1"/>
  <c r="C588" i="1" s="1"/>
  <c r="D585" i="1"/>
  <c r="D584" i="1" s="1"/>
  <c r="E585" i="1"/>
  <c r="E584" i="1" s="1"/>
  <c r="C585" i="1"/>
  <c r="C584" i="1" s="1"/>
  <c r="C582" i="1"/>
  <c r="D582" i="1"/>
  <c r="E582" i="1"/>
  <c r="D580" i="1"/>
  <c r="D579" i="1" s="1"/>
  <c r="E580" i="1"/>
  <c r="C580" i="1"/>
  <c r="C579" i="1" s="1"/>
  <c r="D572" i="1"/>
  <c r="D571" i="1" s="1"/>
  <c r="E572" i="1"/>
  <c r="E571" i="1" s="1"/>
  <c r="D568" i="1"/>
  <c r="D567" i="1" s="1"/>
  <c r="E568" i="1"/>
  <c r="E567" i="1" s="1"/>
  <c r="C568" i="1"/>
  <c r="C567" i="1" s="1"/>
  <c r="D558" i="1"/>
  <c r="D557" i="1" s="1"/>
  <c r="D556" i="1" s="1"/>
  <c r="E558" i="1"/>
  <c r="E557" i="1" s="1"/>
  <c r="E556" i="1" s="1"/>
  <c r="C558" i="1"/>
  <c r="C557" i="1" s="1"/>
  <c r="C556" i="1" s="1"/>
  <c r="D550" i="1"/>
  <c r="E550" i="1"/>
  <c r="C550" i="1"/>
  <c r="C950" i="1" l="1"/>
  <c r="E579" i="1"/>
  <c r="E822" i="1"/>
  <c r="E793" i="1" s="1"/>
  <c r="E950" i="1"/>
  <c r="D950" i="1"/>
  <c r="C884" i="1"/>
  <c r="E884" i="1"/>
  <c r="C761" i="1"/>
  <c r="E761" i="1"/>
  <c r="C822" i="1"/>
  <c r="C976" i="1"/>
  <c r="E890" i="1"/>
  <c r="C829" i="1"/>
  <c r="C872" i="1"/>
  <c r="C862" i="1" s="1"/>
  <c r="E872" i="1"/>
  <c r="E862" i="1" s="1"/>
  <c r="E591" i="1"/>
  <c r="E578" i="1" s="1"/>
  <c r="C591" i="1"/>
  <c r="C578" i="1" s="1"/>
  <c r="E658" i="1"/>
  <c r="C842" i="1"/>
  <c r="D941" i="1"/>
  <c r="C776" i="1"/>
  <c r="C941" i="1"/>
  <c r="E941" i="1"/>
  <c r="C890" i="1"/>
  <c r="C879" i="1" s="1"/>
  <c r="D890" i="1"/>
  <c r="D884" i="1"/>
  <c r="D872" i="1"/>
  <c r="D862" i="1"/>
  <c r="E842" i="1"/>
  <c r="D842" i="1"/>
  <c r="E829" i="1"/>
  <c r="D829" i="1"/>
  <c r="D822" i="1"/>
  <c r="E776" i="1"/>
  <c r="D776" i="1"/>
  <c r="D761" i="1"/>
  <c r="C658" i="1"/>
  <c r="D658" i="1"/>
  <c r="C566" i="1"/>
  <c r="D591" i="1"/>
  <c r="D578" i="1" s="1"/>
  <c r="D566" i="1"/>
  <c r="E566" i="1"/>
  <c r="D534" i="1"/>
  <c r="D533" i="1" s="1"/>
  <c r="E534" i="1"/>
  <c r="E533" i="1" s="1"/>
  <c r="C534" i="1"/>
  <c r="C533" i="1" s="1"/>
  <c r="E879" i="1" l="1"/>
  <c r="C793" i="1"/>
  <c r="D793" i="1"/>
  <c r="D879" i="1"/>
  <c r="D527" i="1"/>
  <c r="D526" i="1" s="1"/>
  <c r="E527" i="1"/>
  <c r="E526" i="1" s="1"/>
  <c r="C527" i="1"/>
  <c r="C526" i="1" s="1"/>
  <c r="C520" i="1"/>
  <c r="C519" i="1" s="1"/>
  <c r="D520" i="1"/>
  <c r="D519" i="1" s="1"/>
  <c r="E520" i="1"/>
  <c r="E519" i="1" s="1"/>
  <c r="C514" i="1"/>
  <c r="C513" i="1" s="1"/>
  <c r="D514" i="1"/>
  <c r="D513" i="1" s="1"/>
  <c r="E514" i="1"/>
  <c r="E513" i="1" s="1"/>
  <c r="D505" i="1"/>
  <c r="E505" i="1"/>
  <c r="C505" i="1"/>
  <c r="D501" i="1"/>
  <c r="E501" i="1"/>
  <c r="C501" i="1"/>
  <c r="D498" i="1"/>
  <c r="E498" i="1"/>
  <c r="C498" i="1"/>
  <c r="D495" i="1"/>
  <c r="E495" i="1"/>
  <c r="C495" i="1"/>
  <c r="D488" i="1"/>
  <c r="D487" i="1" s="1"/>
  <c r="E488" i="1"/>
  <c r="E487" i="1" s="1"/>
  <c r="C488" i="1"/>
  <c r="C487" i="1" s="1"/>
  <c r="D483" i="1"/>
  <c r="E483" i="1"/>
  <c r="C483" i="1"/>
  <c r="D481" i="1"/>
  <c r="E481" i="1"/>
  <c r="C481" i="1"/>
  <c r="D467" i="1"/>
  <c r="D466" i="1" s="1"/>
  <c r="E467" i="1"/>
  <c r="E466" i="1" s="1"/>
  <c r="C467" i="1"/>
  <c r="C466" i="1" s="1"/>
  <c r="D464" i="1"/>
  <c r="D463" i="1" s="1"/>
  <c r="E464" i="1"/>
  <c r="E463" i="1" s="1"/>
  <c r="C464" i="1"/>
  <c r="C463" i="1" s="1"/>
  <c r="D461" i="1"/>
  <c r="E461" i="1"/>
  <c r="C461" i="1"/>
  <c r="D452" i="1"/>
  <c r="E452" i="1"/>
  <c r="C452" i="1"/>
  <c r="D444" i="1"/>
  <c r="E444" i="1"/>
  <c r="C444" i="1"/>
  <c r="D442" i="1"/>
  <c r="E442" i="1"/>
  <c r="C442" i="1"/>
  <c r="D434" i="1"/>
  <c r="D433" i="1" s="1"/>
  <c r="E434" i="1"/>
  <c r="E433" i="1" s="1"/>
  <c r="C434" i="1"/>
  <c r="C433" i="1" s="1"/>
  <c r="D427" i="1"/>
  <c r="D426" i="1" s="1"/>
  <c r="E427" i="1"/>
  <c r="E426" i="1" s="1"/>
  <c r="C427" i="1"/>
  <c r="C426" i="1" s="1"/>
  <c r="D424" i="1"/>
  <c r="D423" i="1" s="1"/>
  <c r="E424" i="1"/>
  <c r="E423" i="1" s="1"/>
  <c r="C424" i="1"/>
  <c r="C423" i="1" s="1"/>
  <c r="D415" i="1"/>
  <c r="D409" i="1"/>
  <c r="D408" i="1" s="1"/>
  <c r="E409" i="1"/>
  <c r="E408" i="1" s="1"/>
  <c r="C409" i="1"/>
  <c r="C408" i="1" s="1"/>
  <c r="D406" i="1"/>
  <c r="E406" i="1"/>
  <c r="C406" i="1"/>
  <c r="D401" i="1"/>
  <c r="E401" i="1"/>
  <c r="C401" i="1"/>
  <c r="D373" i="1"/>
  <c r="D372" i="1" s="1"/>
  <c r="E373" i="1"/>
  <c r="E372" i="1" s="1"/>
  <c r="C373" i="1"/>
  <c r="C372" i="1" s="1"/>
  <c r="D369" i="1"/>
  <c r="D368" i="1" s="1"/>
  <c r="E369" i="1"/>
  <c r="E368" i="1" s="1"/>
  <c r="C369" i="1"/>
  <c r="C368" i="1" s="1"/>
  <c r="D342" i="1"/>
  <c r="D341" i="1" s="1"/>
  <c r="E342" i="1"/>
  <c r="E341" i="1" s="1"/>
  <c r="C342" i="1"/>
  <c r="C341" i="1" s="1"/>
  <c r="D339" i="1"/>
  <c r="D338" i="1" s="1"/>
  <c r="E339" i="1"/>
  <c r="E338" i="1" s="1"/>
  <c r="C339" i="1"/>
  <c r="C338" i="1" s="1"/>
  <c r="D334" i="1"/>
  <c r="D333" i="1" s="1"/>
  <c r="E334" i="1"/>
  <c r="E333" i="1" s="1"/>
  <c r="C334" i="1"/>
  <c r="C333" i="1" s="1"/>
  <c r="D325" i="1"/>
  <c r="E325" i="1"/>
  <c r="C325" i="1"/>
  <c r="D323" i="1"/>
  <c r="E323" i="1"/>
  <c r="C323" i="1"/>
  <c r="D321" i="1"/>
  <c r="E321" i="1"/>
  <c r="C321" i="1"/>
  <c r="D318" i="1"/>
  <c r="E318" i="1"/>
  <c r="C318" i="1"/>
  <c r="D316" i="1"/>
  <c r="E316" i="1"/>
  <c r="C316" i="1"/>
  <c r="D314" i="1"/>
  <c r="E314" i="1"/>
  <c r="C314" i="1"/>
  <c r="D152" i="1"/>
  <c r="D151" i="1" s="1"/>
  <c r="E152" i="1"/>
  <c r="E151" i="1" s="1"/>
  <c r="C151" i="1"/>
  <c r="D144" i="1"/>
  <c r="E144" i="1"/>
  <c r="C144" i="1"/>
  <c r="D138" i="1"/>
  <c r="E138" i="1"/>
  <c r="C138" i="1"/>
  <c r="D136" i="1"/>
  <c r="E136" i="1"/>
  <c r="E135" i="1" s="1"/>
  <c r="C136" i="1"/>
  <c r="D131" i="1"/>
  <c r="E131" i="1"/>
  <c r="C131" i="1"/>
  <c r="D128" i="1"/>
  <c r="E128" i="1"/>
  <c r="C128" i="1"/>
  <c r="D122" i="1"/>
  <c r="E122" i="1"/>
  <c r="C122" i="1"/>
  <c r="D117" i="1"/>
  <c r="E117" i="1"/>
  <c r="C117" i="1"/>
  <c r="D90" i="1"/>
  <c r="E451" i="1" l="1"/>
  <c r="E500" i="1"/>
  <c r="E89" i="1"/>
  <c r="C441" i="1"/>
  <c r="C432" i="1" s="1"/>
  <c r="E441" i="1"/>
  <c r="E432" i="1" s="1"/>
  <c r="C313" i="1"/>
  <c r="E313" i="1"/>
  <c r="D494" i="1"/>
  <c r="D313" i="1"/>
  <c r="C494" i="1"/>
  <c r="E494" i="1"/>
  <c r="E400" i="1"/>
  <c r="E371" i="1" s="1"/>
  <c r="C414" i="1"/>
  <c r="E121" i="1"/>
  <c r="C400" i="1"/>
  <c r="C371" i="1" s="1"/>
  <c r="D451" i="1"/>
  <c r="E480" i="1"/>
  <c r="E450" i="1" s="1"/>
  <c r="D500" i="1"/>
  <c r="D493" i="1" s="1"/>
  <c r="C135" i="1"/>
  <c r="D89" i="1"/>
  <c r="C150" i="1"/>
  <c r="C320" i="1"/>
  <c r="C309" i="1" s="1"/>
  <c r="D400" i="1"/>
  <c r="D371" i="1" s="1"/>
  <c r="C451" i="1"/>
  <c r="E518" i="1"/>
  <c r="C480" i="1"/>
  <c r="E414" i="1"/>
  <c r="C500" i="1"/>
  <c r="C493" i="1" s="1"/>
  <c r="C518" i="1"/>
  <c r="D518" i="1"/>
  <c r="D480" i="1"/>
  <c r="D441" i="1"/>
  <c r="D432" i="1" s="1"/>
  <c r="D414" i="1"/>
  <c r="C332" i="1"/>
  <c r="E332" i="1"/>
  <c r="D332" i="1"/>
  <c r="D150" i="1"/>
  <c r="E150" i="1"/>
  <c r="D135" i="1"/>
  <c r="C121" i="1"/>
  <c r="D121" i="1"/>
  <c r="C89" i="1"/>
  <c r="D85" i="1"/>
  <c r="D84" i="1" s="1"/>
  <c r="E85" i="1"/>
  <c r="E84" i="1" s="1"/>
  <c r="C85" i="1"/>
  <c r="C84" i="1" s="1"/>
  <c r="D82" i="1"/>
  <c r="E82" i="1"/>
  <c r="C82" i="1"/>
  <c r="D79" i="1"/>
  <c r="E79" i="1"/>
  <c r="C79" i="1"/>
  <c r="D75" i="1"/>
  <c r="D74" i="1" s="1"/>
  <c r="E75" i="1"/>
  <c r="E74" i="1" s="1"/>
  <c r="C75" i="1"/>
  <c r="C74" i="1" s="1"/>
  <c r="D72" i="1"/>
  <c r="D71" i="1" s="1"/>
  <c r="E72" i="1"/>
  <c r="E71" i="1" s="1"/>
  <c r="C72" i="1"/>
  <c r="C71" i="1" s="1"/>
  <c r="D68" i="1"/>
  <c r="D67" i="1" s="1"/>
  <c r="E68" i="1"/>
  <c r="E67" i="1" s="1"/>
  <c r="C68" i="1"/>
  <c r="C67" i="1" s="1"/>
  <c r="D65" i="1"/>
  <c r="D64" i="1" s="1"/>
  <c r="E65" i="1"/>
  <c r="E64" i="1" s="1"/>
  <c r="C65" i="1"/>
  <c r="C64" i="1" s="1"/>
  <c r="D14" i="1"/>
  <c r="E14" i="1"/>
  <c r="C14" i="1"/>
  <c r="D11" i="1"/>
  <c r="D10" i="1" s="1"/>
  <c r="E11" i="1"/>
  <c r="E10" i="1" s="1"/>
  <c r="C11" i="1"/>
  <c r="C10" i="1" s="1"/>
  <c r="E88" i="1" l="1"/>
  <c r="E493" i="1"/>
  <c r="C450" i="1"/>
  <c r="D450" i="1"/>
  <c r="C78" i="1"/>
  <c r="C9" i="1" s="1"/>
  <c r="E78" i="1"/>
  <c r="E9" i="1" s="1"/>
  <c r="D88" i="1"/>
  <c r="C88" i="1"/>
  <c r="D78" i="1"/>
  <c r="D9" i="1" s="1"/>
  <c r="D1207" i="1" l="1"/>
  <c r="D976" i="1" s="1"/>
  <c r="E1207" i="1"/>
  <c r="E976" i="1" s="1"/>
  <c r="D611" i="1" l="1"/>
  <c r="C611" i="1"/>
  <c r="C1247" i="1" s="1"/>
  <c r="E611" i="1" l="1"/>
  <c r="D320" i="1" l="1"/>
  <c r="D309" i="1" s="1"/>
  <c r="D1247" i="1" s="1"/>
  <c r="E320" i="1" l="1"/>
  <c r="E309" i="1" s="1"/>
  <c r="E1247" i="1" s="1"/>
  <c r="E1248" i="1" l="1"/>
</calcChain>
</file>

<file path=xl/sharedStrings.xml><?xml version="1.0" encoding="utf-8"?>
<sst xmlns="http://schemas.openxmlformats.org/spreadsheetml/2006/main" count="793" uniqueCount="503">
  <si>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</si>
  <si>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</si>
  <si>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</si>
  <si>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</si>
  <si>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>25.1</t>
  </si>
  <si>
    <t>25.7</t>
  </si>
  <si>
    <t>Ведомственная целевая программа департамента ветеринарии Ярославской области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</si>
  <si>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</si>
  <si>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</si>
  <si>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04.0</t>
  </si>
  <si>
    <t>Государственная программа "Доступная среда в Ярославской области"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</si>
  <si>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</si>
  <si>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</si>
  <si>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</si>
  <si>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</si>
  <si>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</si>
  <si>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</si>
  <si>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</si>
  <si>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</si>
  <si>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</si>
  <si>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</si>
  <si>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</si>
  <si>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>906 Департамент финансов ЯО</t>
  </si>
  <si>
    <t>911 Департамент имущественных и земельных отношений ЯО</t>
  </si>
  <si>
    <t>Непрограммные расходы</t>
  </si>
  <si>
    <t>Итого</t>
  </si>
  <si>
    <t>Ведомственная целевая программа департамента здравоохранения и фармации Ярославской области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</si>
  <si>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</si>
  <si>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</si>
  <si>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</si>
  <si>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</si>
  <si>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Ведомственная целевая программа департамента культуры Ярославской области</t>
  </si>
  <si>
    <t>Государственная программа "Развитие физической культуры и спорта в Ярославской области"</t>
  </si>
  <si>
    <t>Ведомственная целевая программа "Физическая культура и спорт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</si>
  <si>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</si>
  <si>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>Региональная адресная программа по переселению граждан из аварийного жилищного фонда Ярославской области</t>
  </si>
  <si>
    <t>Государственная программа "Охрана окружающей среды в Ярославской области"</t>
  </si>
  <si>
    <t>946 Департамент общественных связей ЯО</t>
  </si>
  <si>
    <t>Государственная программа "Развитие институтов гражданского общества в Ярославской области"</t>
  </si>
  <si>
    <t>23.0</t>
  </si>
  <si>
    <t>16.0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</si>
  <si>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</si>
  <si>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</si>
  <si>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38.2</t>
  </si>
  <si>
    <t>Государственная программа "Местное самоуправление в Ярославской области"</t>
  </si>
  <si>
    <t>39.0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</si>
  <si>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</si>
  <si>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25.5</t>
  </si>
  <si>
    <t>Ведомственная целевая программа "Сохранность региональных автомобильных дорог Ярославской области"</t>
  </si>
  <si>
    <t>22.7</t>
  </si>
  <si>
    <t>38.3</t>
  </si>
  <si>
    <t>25.6</t>
  </si>
  <si>
    <t>927 Департамент транспорта ЯО</t>
  </si>
  <si>
    <t>951 Департамент ветеринарии ЯО</t>
  </si>
  <si>
    <t>905 Департамент агропромышленного комплекса и потребительского рынка ЯО</t>
  </si>
  <si>
    <t>933 Департамент государственного заказа ЯО</t>
  </si>
  <si>
    <t>937 Инспекция государственного строительного надзора ЯО</t>
  </si>
  <si>
    <t>938 Департамент охраны окружающей среды и природопользования ЯО</t>
  </si>
  <si>
    <t>Ведомственная целевая программа "Транспортное обслуживание населения Ярославской области"</t>
  </si>
  <si>
    <t>957 Департамент охраны объектов культурного наследия ЯО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</si>
  <si>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</si>
  <si>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12.1</t>
  </si>
  <si>
    <t>36.3</t>
  </si>
  <si>
    <t>Ведомственная целевая программа "Обеспечение государственных закупок Ярославской области"</t>
  </si>
  <si>
    <t>955 Аппарат Уполномоченного по защите прав предпринимателей в ЯО</t>
  </si>
  <si>
    <t>16.4</t>
  </si>
  <si>
    <t>958 Аппарат Уполномоченного по правам человека в ЯО</t>
  </si>
  <si>
    <t>Наименование</t>
  </si>
  <si>
    <t>Ведомственная целевая программа департамента имущественных и земельных отношений Ярославской области</t>
  </si>
  <si>
    <t>39.6</t>
  </si>
  <si>
    <t>923 Департамент по физической культуре, спорту и молодежной политике ЯО</t>
  </si>
  <si>
    <t>959 Аппарат Уполномоченного по правам ребенка в ЯО</t>
  </si>
  <si>
    <t>10.6</t>
  </si>
  <si>
    <t>01.0</t>
  </si>
  <si>
    <t>01.1</t>
  </si>
  <si>
    <t>01.3</t>
  </si>
  <si>
    <t>02.0</t>
  </si>
  <si>
    <t>02.1</t>
  </si>
  <si>
    <t>03.0</t>
  </si>
  <si>
    <t>03.1</t>
  </si>
  <si>
    <t>03.3</t>
  </si>
  <si>
    <t>05.0</t>
  </si>
  <si>
    <t>05.2</t>
  </si>
  <si>
    <t>05.3</t>
  </si>
  <si>
    <t>10.0</t>
  </si>
  <si>
    <t>11.0</t>
  </si>
  <si>
    <t>11.1</t>
  </si>
  <si>
    <t>11.4</t>
  </si>
  <si>
    <t>12.0</t>
  </si>
  <si>
    <t>12.4</t>
  </si>
  <si>
    <t>13.0</t>
  </si>
  <si>
    <t>13.1</t>
  </si>
  <si>
    <t>14.0</t>
  </si>
  <si>
    <t>14.2</t>
  </si>
  <si>
    <t>14.4</t>
  </si>
  <si>
    <t>14.6</t>
  </si>
  <si>
    <t>15.0</t>
  </si>
  <si>
    <t>15.1</t>
  </si>
  <si>
    <t>15.6</t>
  </si>
  <si>
    <t>22.0</t>
  </si>
  <si>
    <t>23.3</t>
  </si>
  <si>
    <t>23.5</t>
  </si>
  <si>
    <t>24.0</t>
  </si>
  <si>
    <t>24.1</t>
  </si>
  <si>
    <t>50.0</t>
  </si>
  <si>
    <t>к пояснительной записке</t>
  </si>
  <si>
    <t>руб.</t>
  </si>
  <si>
    <t>08.0</t>
  </si>
  <si>
    <t>38.5</t>
  </si>
  <si>
    <t>36.4</t>
  </si>
  <si>
    <t>Ведомственная целевая программа департамента агропромышленного комплекса и потребительского рынка Ярославской области</t>
  </si>
  <si>
    <t>963 Департамент дорожного хозяйства ЯО</t>
  </si>
  <si>
    <t>06.0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</si>
  <si>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</si>
  <si>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06.1</t>
  </si>
  <si>
    <t>15.3</t>
  </si>
  <si>
    <t>24.2</t>
  </si>
  <si>
    <t>Ведомственная целевая программа департамента строительства Ярославской области</t>
  </si>
  <si>
    <t>Ведомственная целевая программа "Реализация государственной молодежной политики в Ярославской области"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</si>
  <si>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</si>
  <si>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05.1</t>
  </si>
  <si>
    <t>08.6</t>
  </si>
  <si>
    <t>22.4</t>
  </si>
  <si>
    <t>Государственная программа "Развитие лесного хозяйства Ярославской области"</t>
  </si>
  <si>
    <t>29.1</t>
  </si>
  <si>
    <t>Ведомственная целевая программа департамента лесного хозяйства Ярославской области</t>
  </si>
  <si>
    <t>29.0</t>
  </si>
  <si>
    <t>Ведомственная целевая программа департамента финансов Ярославской области</t>
  </si>
  <si>
    <t>36.1</t>
  </si>
  <si>
    <t xml:space="preserve">909 Департамент труда и социальной поддержки населения ЯО </t>
  </si>
  <si>
    <t>22.8</t>
  </si>
  <si>
    <t>Ведомственная целевая программа департамента государственного жилищного надзора Ярославской области</t>
  </si>
  <si>
    <t>931 Департамент государственного жилищного надзора ЯО</t>
  </si>
  <si>
    <t>14.8</t>
  </si>
  <si>
    <t>936 Департамент лесного хозяйства ЯО</t>
  </si>
  <si>
    <t>24.7</t>
  </si>
  <si>
    <t>10.1</t>
  </si>
  <si>
    <t>36.5</t>
  </si>
  <si>
    <t>48.0</t>
  </si>
  <si>
    <t>Государственная программа "Комплексное развитие сельских территорий в Ярославской области"</t>
  </si>
  <si>
    <t>48.1</t>
  </si>
  <si>
    <t>01.И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</si>
  <si>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</si>
  <si>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02.7</t>
  </si>
  <si>
    <t>Региональная целевая программа "Образование в Ярославской области"</t>
  </si>
  <si>
    <t>02.8</t>
  </si>
  <si>
    <t>03.4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</si>
  <si>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</si>
  <si>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08.2</t>
  </si>
  <si>
    <t>11.7</t>
  </si>
  <si>
    <t>Ведомственная целевая программа департамента охраны объектов культурного наследия Ярославской области</t>
  </si>
  <si>
    <t>34.0</t>
  </si>
  <si>
    <t>34.1</t>
  </si>
  <si>
    <t>Подпрограмма "Управление и распоряжение имуществом и земельными ресурсами Ярославской области"</t>
  </si>
  <si>
    <t>34.2</t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</si>
  <si>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</si>
  <si>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</si>
  <si>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</si>
  <si>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05.4</t>
  </si>
  <si>
    <t>Региональная целевая программа "Жилье"</t>
  </si>
  <si>
    <t>16.5</t>
  </si>
  <si>
    <t>Региональная целевая программа "Повышение производительности труда в Ярославской области"</t>
  </si>
  <si>
    <t>Подпрограмма "Развитие материально-технической базы медицинских организаций Ярославской области"</t>
  </si>
  <si>
    <t>Подпрограмма "Стимулирование развития жилищного строительства на территории Ярославской области"</t>
  </si>
  <si>
    <t>Региональная целевая программа "Создание комфортной городской среды на территории Ярославской области"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</si>
  <si>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</si>
  <si>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Подпрограмма "Управление государственным долгом Ярославской области"</t>
  </si>
  <si>
    <t>Подпрограмма "Повышение финансовой грамотности в Ярославской области"</t>
  </si>
  <si>
    <t>29.6</t>
  </si>
  <si>
    <t>Ведомственная целевая программа департамента инвестиций и промышленности Ярославской области</t>
  </si>
  <si>
    <t>01.7</t>
  </si>
  <si>
    <t>Региональная целевая программа "Борьба с сердечно-сосудистыми заболеваниями"</t>
  </si>
  <si>
    <t>01.8</t>
  </si>
  <si>
    <t>Региональная целевая программа "Борьба с онкологическими заболеваниями"</t>
  </si>
  <si>
    <t>07.6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</si>
  <si>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</si>
  <si>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13.3</t>
  </si>
  <si>
    <t>10.2</t>
  </si>
  <si>
    <t>949 Инспекция административно-технического надзора ЯО</t>
  </si>
  <si>
    <t>Региональная целевая программа "Развитие субъектов малого и среднего предпринимательства Ярославской области"</t>
  </si>
  <si>
    <t>39.3</t>
  </si>
  <si>
    <t>Региональная целевая программа "Сохранение лесов Ярославской области"</t>
  </si>
  <si>
    <t>960 Департамент экономики и стратегического планирования ЯО</t>
  </si>
  <si>
    <t>964 Департамент региональной политики и взаимодействия с органами местного самоуправления ЯО</t>
  </si>
  <si>
    <t>01.Б</t>
  </si>
  <si>
    <t>08.3</t>
  </si>
  <si>
    <t>04.2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</si>
  <si>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</si>
  <si>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39.2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</si>
  <si>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</si>
  <si>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918 Ярославская областная Дума</t>
  </si>
  <si>
    <t>01.П</t>
  </si>
  <si>
    <t>Региональная программа "Модернизация первичного звена здравоохранения Ярославской области"</t>
  </si>
  <si>
    <t>Государственная программа "Развитие образования в Ярославской области"</t>
  </si>
  <si>
    <t>Ведомственная целевая программа "Социальная поддержка населения"</t>
  </si>
  <si>
    <t>Подпрограмма "Семья и дети Ярославии"</t>
  </si>
  <si>
    <t>Региональная целевая программа "Повышение безопасности дорожного движения в Ярославской области"</t>
  </si>
  <si>
    <t>Подпрограмма "Комплексные меры противодействия злоупотреблению наркотиками и их незаконному обороту"</t>
  </si>
  <si>
    <t>Подпрограмма "Профилактика правонарушений в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</si>
  <si>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</si>
  <si>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Подпрограмма "Повышение безопасности жизнедеятельности населения"</t>
  </si>
  <si>
    <t>Подпрограмма "Обеспечение безопасности граждан на водных объектах"</t>
  </si>
  <si>
    <t>Подпрограмма "Развитие региональной системы оповещения Ярославской области"</t>
  </si>
  <si>
    <t>Государственная программа "Развитие культуры в Ярославской области"</t>
  </si>
  <si>
    <t>Региональная целевая программа "Развитие культуры и искусства в Ярославской области"</t>
  </si>
  <si>
    <t>Подпрограмма "Развитие водохозяйственного комплекса Ярославской области"</t>
  </si>
  <si>
    <t>Региональная целевая программа "Создание условий для занятий физической культурой и спортом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</si>
  <si>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</si>
  <si>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Региональная программа "Развитие водоснабжения и водоотведения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</si>
  <si>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</si>
  <si>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Подпрограмма "Стимулирование инвестиционной деятельности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</si>
  <si>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</si>
  <si>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Подпрограмма "Развитие промышленности Ярославской области и повышение ее конкурентоспособности"</t>
  </si>
  <si>
    <t>17.0</t>
  </si>
  <si>
    <t>17.1</t>
  </si>
  <si>
    <t>Государственная программа "Развитие транспортного комплекса в Ярославской области"</t>
  </si>
  <si>
    <t>Подпрограмма "Развитие транспортной системы Ярославской области"</t>
  </si>
  <si>
    <t>17.2</t>
  </si>
  <si>
    <t>18.0</t>
  </si>
  <si>
    <t>18.1</t>
  </si>
  <si>
    <t>Государственная программа "Развитие туризма и отдыха в Ярославской области"</t>
  </si>
  <si>
    <t>Подпрограмма "Комплексное развитие туристической отрасли в Ярославской области"</t>
  </si>
  <si>
    <t>21.0</t>
  </si>
  <si>
    <t>21.1</t>
  </si>
  <si>
    <t>21.2</t>
  </si>
  <si>
    <t>Государственная программа "Развитие молодежной политики и патриотическое воспитание в Ярославской области"</t>
  </si>
  <si>
    <t xml:space="preserve">Подпрограмма "Реализация государственной национальной политики в Ярославской области" </t>
  </si>
  <si>
    <t>22.5</t>
  </si>
  <si>
    <t>Подпрограмма "Государственная поддержка развития российского казачества на территории Ярославской области"</t>
  </si>
  <si>
    <t>Подпрограмма "Реализация принципов открытого государственного управления"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</si>
  <si>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</si>
  <si>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Ведомственная целевая программа департамента информатизации и связи Ярославской области</t>
  </si>
  <si>
    <t>Подпрограмма "Развитие информационных технологий в Ярославской области"</t>
  </si>
  <si>
    <t>23.7</t>
  </si>
  <si>
    <t>Региональная целевая программа "Цифровая экономика Ярославской области"</t>
  </si>
  <si>
    <t>Государственная программа "Развитие дорожного хозяйства в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</si>
  <si>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</si>
  <si>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</si>
  <si>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"Развитие сельского хозяйства в Ярославской области"</t>
  </si>
  <si>
    <t>Подпрограмма "Развитие агропромышленного комплекса Ярославской области"</t>
  </si>
  <si>
    <t>Подпрограмма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</si>
  <si>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</si>
  <si>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</t>
  </si>
  <si>
    <t>Государственная программа "Управление земельно-имущественным комплексом Ярославской области"</t>
  </si>
  <si>
    <t>Подпрограмма "Противодействие коррупции в Ярославской области"</t>
  </si>
  <si>
    <t>Подпрограмма "Организация оказания бесплатной юридической помощи"</t>
  </si>
  <si>
    <t>Подпрограмма "Развитие государственной гражданской и муниципальной службы в Ярославской области"</t>
  </si>
  <si>
    <t>Подпрограмма "Повышение эффективности деятельности органов местного самоуправления Ярославской области"</t>
  </si>
  <si>
    <t>Подпрограмма "Развитие сельских территорий Ярославской области"</t>
  </si>
  <si>
    <t>01.9</t>
  </si>
  <si>
    <t>Региональная целевая программа "Развитие системы оказания первичной медико-санитарной помощи"</t>
  </si>
  <si>
    <t>07.3</t>
  </si>
  <si>
    <t>05.5</t>
  </si>
  <si>
    <t xml:space="preserve">Подпрограмма "Восстановление прав участников строительства проблемных жилых домов Ярославской области" </t>
  </si>
  <si>
    <t>14.3</t>
  </si>
  <si>
    <t>924 Департамент строительства ЯО</t>
  </si>
  <si>
    <t>962 Агентство по обеспечению деятельности мировых судей ЯО</t>
  </si>
  <si>
    <t>917 Избирательная комиссия ЯО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</si>
  <si>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</si>
  <si>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12.6</t>
  </si>
  <si>
    <r>
      <t xml:space="preserve">911 </t>
    </r>
    <r>
      <rPr>
        <i/>
        <sz val="12"/>
        <color theme="1"/>
        <rFont val="Times New Roman"/>
        <family val="1"/>
        <charset val="204"/>
      </rPr>
      <t>Департамент имущественных и земельных отношений ЯО</t>
    </r>
  </si>
  <si>
    <t>Региональная целевая программа "Содействие занятости – создание условий дошкольного образования для детей в Ярославской области"</t>
  </si>
  <si>
    <t>Подпрограмма "Патриотическое воспитание граждан Российской Федерации, проживающих на территории Ярославской области"</t>
  </si>
  <si>
    <t xml:space="preserve"> </t>
  </si>
  <si>
    <t>901 Департамент здравоохранения и фармации ЯО</t>
  </si>
  <si>
    <t>Подпрограмма "Оказание содействия добровольному переселению в Ярославскую область соотечественников, проживающих за рубежом" (региональная программа переселения)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</si>
  <si>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</si>
  <si>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Региональная программа капитального ремонта общего имущества в многоквартирных домах Ярославской области</t>
  </si>
  <si>
    <t>Подпрограмма "Развитие инициативного бюджетирования на территории Ярославской области"</t>
  </si>
  <si>
    <t>915 Контрольно-счетная палата ЯО</t>
  </si>
  <si>
    <t>950 Департамент туризма ЯО</t>
  </si>
  <si>
    <t>961 Контрольно-ревизионная инспекция ЯО</t>
  </si>
  <si>
    <t>908 Департамент жилищно-коммунального хозяйства ЯО</t>
  </si>
  <si>
    <t>941 Департамент инвестиций, промышленности и внешнеэкономической деятельности ЯО</t>
  </si>
  <si>
    <t>966 Департамент регулирования тарифов ЯО</t>
  </si>
  <si>
    <t>Обеспечение государственного контроля (надзора) за соблюдением законодательства в области охраны окружающей среды и природопользования</t>
  </si>
  <si>
    <t>Уменьшение ассигнований в связи с отсутствием потребности</t>
  </si>
  <si>
    <t>Субсидии на компенсацию части затрат по страхованию сельскохозяйственных животных</t>
  </si>
  <si>
    <t>Субсидии на компенсацию части затрат по страхованию урожая сельскохозяйственных культур</t>
  </si>
  <si>
    <t>Субсидии на возмещение части прямых понесенных затрат на создание и (или) модернизацию объектов агропромышленного комплекса</t>
  </si>
  <si>
    <t>Субсидии на проведение мероприятий по борьбе с борщевиком Сосновского</t>
  </si>
  <si>
    <t>Содержание казенных учреждений (лесничеств)</t>
  </si>
  <si>
    <t>43.0</t>
  </si>
  <si>
    <t>Государственная программа "Развитие государственной ветеринарной службы Ярославской области"</t>
  </si>
  <si>
    <t>43.2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</si>
  <si>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</si>
  <si>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</si>
  <si>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17.3</t>
  </si>
  <si>
    <t xml:space="preserve">Подпрограмма"Развитие рынка газомоторного топлива в Ярославской области"
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</si>
  <si>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</si>
  <si>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</si>
  <si>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18.2</t>
  </si>
  <si>
    <t>Региональная целевая программа "Туризм в Ярославской области"</t>
  </si>
  <si>
    <t>Субвенция на предоставление гражданам субсидий на оплату жилого помещения и коммунальных услуг</t>
  </si>
  <si>
    <t>908 Департамент жилищно - коммунального хозяйства Ярославской области</t>
  </si>
  <si>
    <t>Межбюджетные трансферты на мероприятия по оборудованию многоквартирных домов приспособлениями для обеспечения их физической доступности для инвалидов с нарушениями опорно-двигательного аппарата</t>
  </si>
  <si>
    <t>Возмещение кредитным организациям и (или) юридическим лицам, аккредитованым по стандартам акционерного общества "АИЖК", затрат, связанных со снижением процентных ставок по ипотечным кредитам (займам), предоставленным гражданам на приобретение жилого помещения (жилого дома)</t>
  </si>
  <si>
    <t>Субсидия на формирование современной городской среды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</si>
  <si>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соблюдения требований законодательства в жилищно-коммунальной сфере</t>
  </si>
  <si>
    <t>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</si>
  <si>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Субвенция на освобождение от оплаты стоимости проезда детей из многодетных семей</t>
  </si>
  <si>
    <t xml:space="preserve">Субсидия на оказание финансовой помощи хозяйственным обществам, 100 процентов акций (долей) которых принадлежит Ярославской области, осуществляющим транспортное обслуживание населения автомобильным транспортом в межмуниципальном и пригородном сообщении, в целях предупреждения банкротства и восстановления платежеспособности </t>
  </si>
  <si>
    <t>Осуществление регулярных перевозок пассажиров и багажа городским наземным электрическим транспортом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</si>
  <si>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</si>
  <si>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30.0</t>
  </si>
  <si>
    <t>Государственная программа "Энергоэффективность и развитие энергетики в Ярославской области"</t>
  </si>
  <si>
    <t>30.3</t>
  </si>
  <si>
    <t>Подпрограмма "Энергосбережение и повышение энергоэффективности в Ярославской области"</t>
  </si>
  <si>
    <t>Субсидия на возмещение части затрат территориальным сетевым организациям на восстановление электросетевого комплекса садоводческих некоммерческих товариществ Ярославской области</t>
  </si>
  <si>
    <t>Пенсия за выслугу лет государственным гражданским служащим субъектов Российской Федерации</t>
  </si>
  <si>
    <t>Региональная доплата к пенсии пенсионерам, получающим минимальную пенсию по старости, и иные региональные доплаты к пенсии</t>
  </si>
  <si>
    <t>Субвенция на обеспечение деятельности органов местного самоуправления в сфере социальной защиты населения</t>
  </si>
  <si>
    <t>ГБУ ЯО ПСС (субсидия на иные цели)</t>
  </si>
  <si>
    <t>Не поддерживаем</t>
  </si>
  <si>
    <t>964 Департамент региональной политики и взаимодействия с органами местного самоуправления Ярославской области</t>
  </si>
  <si>
    <t>Субсидия на благоустройство, реставрацию и реконструкцию воинских захоронений и военно-мемориальных объектов</t>
  </si>
  <si>
    <t xml:space="preserve">Обеспечение профессионального развития кадров  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</si>
  <si>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</si>
  <si>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Осуществление переданных полномочий Российской Федерации в сфере образования</t>
  </si>
  <si>
    <t>Увеличение ассигнований на оплату исполнительного листа</t>
  </si>
  <si>
    <t>Увеличение ассигнований на компенсацию при увольнении за неиспользованный отпуск</t>
  </si>
  <si>
    <t>Увеличение ассигнований не поддерживаем</t>
  </si>
  <si>
    <t>Субсидия на компенсацию расходов, связанных с оказанием медицинскими организациями медицинской помощи гражданам Российской Федерации, гражданам Украины, гражданам ДНР, гражданам ЛНР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</si>
  <si>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 xml:space="preserve">Субсидия на выполнение гос.задания </t>
  </si>
  <si>
    <t>Субсидия на предоставление компенсационных выплат медицинским и иным работникам, оказывающим медицинскую помощь (участвующим в оказании медицинской помощи, обеспечивающим оказание медицинской помощи) по диагностике и лечению новой коронавирусной инфекции COVID-19</t>
  </si>
  <si>
    <t>Субсидия на предоставление стимулирующих выплат медицинским и иным работникам, оказывающим медицинскую помощь (участвующим в оказании медицинской помощи, обеспечивающим оказание медицинской помощи) по диагностике и лечению новой коронавирусной инфекции COVID-19</t>
  </si>
  <si>
    <t>Перераспределение бюджетных ассигнований между разделами, подразделами на лицевые счета учреждений на предоставление стимулирующих выплат медицинским и иным работникам по диагностике и лечению новой коронавирусной инфекции</t>
  </si>
  <si>
    <t>Ежемесячное денежное вознаграждение за классное руководство педагогическим работникам государственных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</si>
  <si>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образовательных организациях</t>
  </si>
  <si>
    <t>Государственная поддержка в сфере образования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</si>
  <si>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профессиональных образовательных организациях</t>
  </si>
  <si>
    <t>Обеспечение деятельности учреждений, подведомственных учредителю в сфере образования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</si>
  <si>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</si>
  <si>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</si>
  <si>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Субвенция на организацию образовательного процесса в дошкольных образовательных организациях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</si>
  <si>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</si>
  <si>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</si>
  <si>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Перераспредедение ассигнований на выполнение указа Президента РФ от 07.05.2012 № 597:
4 310,274 т.р. - с субвенции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деятельность;
12 801,009 т.р. - с субвенции на организацию питания обучающихся образовательных организаций;
6 927,682 т.р. - с субвенции на государственную поддержку опеки и попечительства;
7 110,372 т.р. - с субвенции на содержание ребенка в семье опекуна и приемной семье, а также вознаграждение, причитающееся приемному родителю</t>
  </si>
  <si>
    <t>Субсидия на реализацию мероприятий по модернизации школьных систем образования</t>
  </si>
  <si>
    <t>Субвенция на денежные выплаты</t>
  </si>
  <si>
    <t>Субвенция на выплату ежемесячного пособия на ребенка</t>
  </si>
  <si>
    <t>Субвенция на содержание специализированных учреждений в сфере социальной защиты населения</t>
  </si>
  <si>
    <t xml:space="preserve">Субвенция на осуществление ежемесячной денежной выплаты на ребенка в возрасте от трех до семи лет включительно </t>
  </si>
  <si>
    <t>Стационарные учреждения социального обслуживания для граждан пожилого возраста и инвалидов (ГБУ СО ЯО)</t>
  </si>
  <si>
    <t>Стационарные учреждения социального обслуживания для граждан пожилого возраста и инвалидов (ГКУ СО ЯО Гаврилов-Ямский детский дом-интернат для умственно отсталых детей)</t>
  </si>
  <si>
    <t>Прочие учреждения в сфере социальной политики (ГКУ СО ЯО -СРЦ для несовершеннолетних)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</si>
  <si>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</si>
  <si>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Предоставление гранта в форме субсидий на исполнение государственного социального заказа в сфере предоставления социального обслуживания и предоставление субсидии на возмещение затрат, связанных с предоставлением социальных услуг</t>
  </si>
  <si>
    <t>Социальная поддержка Героев Советского Союза, Героев Российской Федерации и полных кавалеров ордена Славы за счет средств Пенсионного фонда Российской Федерации</t>
  </si>
  <si>
    <t>Субвенция на оказание социальной помощи отдельным категориям граждан</t>
  </si>
  <si>
    <t>Субсидия финансовое обеспечение выполнения государственного задания</t>
  </si>
  <si>
    <t>Не поддержано в проекте бюджета на 2023 год</t>
  </si>
  <si>
    <t>Субсидии некоммерческим  организациям</t>
  </si>
  <si>
    <t>Иные выплаты населению</t>
  </si>
  <si>
    <t>Субсидии некоммерческим организациям</t>
  </si>
  <si>
    <t>Уменьшение ассигнований на ремонтные работы в связи с длительностью проведения процедур по государственной экспертизе проектно-сметной документации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</si>
  <si>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</si>
  <si>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</si>
  <si>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Реализация мероприятий по разработке схемы водоснабжения и водоотведения муниципальных образований Ярославской области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</si>
  <si>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</si>
  <si>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 за счет средств резервного фонда Правительства Российской Федерации</t>
  </si>
  <si>
    <t>Реализация мероприятий по строительству и реконструкции (модернизации) объектов питьевого водоснабжения</t>
  </si>
  <si>
    <t>Субсидия на реализацию мероприятий по строительству и реконструкции объектов теплоснабжения</t>
  </si>
  <si>
    <t>Субсидия на обеспечение комплексного развития сельских территорий (строительство социальных объектов)</t>
  </si>
  <si>
    <t>Субсидия на обеспечение комплексного развития сельских территорий за счет средств резервного фонда Правительства Российской Федерации</t>
  </si>
  <si>
    <t>Субсидия на строительство объектов коммунально-бытового обслуживания на сельских территориях и сельских агломерациях</t>
  </si>
  <si>
    <t>Увеличение ассигнований областного бюджета 2023 года в сумме 97 000,00 тыс. руб. Банно-оздоровительный комплекс, расположенный по адресу: Ярославская область, г. Пошехонье, ул. Любимская, д. 14</t>
  </si>
  <si>
    <t>Субсидия в виде имущественного взноса в имущество публично-правовой компании "Фонд развития территорий" на финансирование мероприятий по восстановлению прав участников строительства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</si>
  <si>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</si>
  <si>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Уменьшение ассигнований не поддерживаем, расходы будут переданы ДОС ЯО с 2023 года</t>
  </si>
  <si>
    <t>Доплаты к пенсиям лицам, внесшим значительный личный вклад в социально-экономическое развитие Ярославской области</t>
  </si>
  <si>
    <t>Субвенция на осуществление полномочий по обеспечению жилыми помещениями граждан, уволенных с военной службы (службы), и приравненных к ним лиц</t>
  </si>
  <si>
    <t>Перераспределение ассигнований для обязательного софинансирования из областного бюджета для завершения строительства объекта "ГБУЗ ЯО "Областная клиническая онкологическая больница" г. Ярославль (строительство хирургического корпуса с инженерными коммуникациями и сооружениями)</t>
  </si>
  <si>
    <t>Уменьшение ассигнований в связи с отсутствием потребности в части мероприятий по управлению материальными запасами, созданными в целях гражданской обороны</t>
  </si>
  <si>
    <t>Уменьшение ассигнований в связи с отсутствием потребности в средствах на организацию временного трудоустройства несовершеннолетних граждан в возрасте от 14 до 18 лет в свободное от учебы время</t>
  </si>
  <si>
    <t>В проекте бюджета 2023-2025 гг.</t>
  </si>
  <si>
    <t>Мероприятия по реализации проектов по благоустройству дворовых территорий с участием граждан, заинтересованных организаций</t>
  </si>
  <si>
    <t xml:space="preserve">Не поддерживаем. Нет основания для поддержки (нет распоряжения, доп.соглашения)
</t>
  </si>
  <si>
    <t>Субсидия на реализацию мероприятий по строительству объектов газификациии</t>
  </si>
  <si>
    <t>Единовременные компенсационные выплаты медицинским работникам за счет средств областного бюджета</t>
  </si>
  <si>
    <t xml:space="preserve">Приобретение и монтаж быстровозводимых модульных конструкций врачебных амбулаторий, центров (отделений) общей врачебной практики (семейной медицины), фельдшерско-акушерских пунктов 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</si>
  <si>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</si>
  <si>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 xml:space="preserve">Субсидии на проведение гидромелиоративных, культуртехнических мероприятий, а также мероприятий в области известкования кислых почв на пашне </t>
  </si>
  <si>
    <t>Межбюджетные трансферты на благоустройство дворовых территорий, установку детских игровых площадок и обустройство территорий для выгула животных</t>
  </si>
  <si>
    <t>Субвенция на осуществление ежемесячной денежной выплаты на ребенка в возрасте от трех до семи лет включительно за счет средств резервного фонда Правительства Российской Федерации и средств областного бюджета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</si>
  <si>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за счет средств резервного фонда Правительства Российской Федерации и средств областного бюджета</t>
  </si>
  <si>
    <t>Субсидия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</si>
  <si>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Реализация мероприятий по организации архитектурно-художественной подсветки объектов</t>
  </si>
  <si>
    <t>Субвенция на осуществление ежемесячной денежной выплаты на ребенка в возрасте от трех до семи лет включительно в части расходов по доставке выплат получателям</t>
  </si>
  <si>
    <t>Субсидия многодетным семьям, воспитывающим восемь и более детей, на улучшение жилищных условий</t>
  </si>
  <si>
    <t>Субвенция на осуществление отдельных полномочий в области водных отношений</t>
  </si>
  <si>
    <t xml:space="preserve">Перераспределение ассигнований между разделами, подразделами в целях компенсации расходов, связанных с оказанием медицинскими организациями медицинской помощи гражданам Российской Федерации, гражданам Украины, гражданам ДНР, гражданам ЛНР и лицам без гражданства </t>
  </si>
  <si>
    <t>Перераспределение ассигнований между разделами, подразделами в целях обеспечения реагентами и материалами для заготовки донорской крови</t>
  </si>
  <si>
    <t>Перераспреление ассигнований между разделами, подразделами и видами расходов, на лицевые счета учреждений в целях компенсации расходов, связанных с оказанием медицинскими организациями медицинской помощи гражданам Российской Федерации, гражданам Украины, гражданам ДНР, гражданам ЛНР и лицам без гражданства</t>
  </si>
  <si>
    <t>Перераспределение ассигнований между разделами, подразделами на лицевые счета учреждений на предоставление компенсационных выплат медицинским и иным работникам по диагностике и лечению новой коронавирусной инфекции</t>
  </si>
  <si>
    <t>Уменьшение ассигнований, предусмотренных на  организацию видеонаблюдения на объектах, на которых реализуются проекты по благоустройству дворовых территорий, в связи с уточнением фактической потребности</t>
  </si>
  <si>
    <t>Уменьшение ассигнований в связи с отсутсвием потребности</t>
  </si>
  <si>
    <t>Уменьшение ассигнований в связи с отсутствием нормативного документа, необходимого при подготовке документов для заключения контракта на проведение работ по территориальному планированию территорий</t>
  </si>
  <si>
    <t>Уменьшение ассигнований в связи с признанием аукциона на проведение ремонтных работ несостоявшимся</t>
  </si>
  <si>
    <t>Увеличение ассигнований на оплату исполнительных листов</t>
  </si>
  <si>
    <t>Уменьшение ассигнований  в связи с отсутствием потребности</t>
  </si>
  <si>
    <t>Уменьшение ассигнований в связи с применением регрессивной шкалы налогообложения</t>
  </si>
  <si>
    <t xml:space="preserve">Информация по предлагаемым изменениям в Закон Ярославской области 
"Об областном бюджете на 2022 год и на плановый период 2023 и 2024 годов" 
</t>
  </si>
  <si>
    <t>Субсидия на проведение мероприятий по улучшению жилищных условий граждан, проживающих в сельской местности</t>
  </si>
  <si>
    <t>Субсидии на благоустройство сельских территорий</t>
  </si>
  <si>
    <t>Уменьшение ассигнований в связи с корректировкой государственных заданий образовательных организаций</t>
  </si>
  <si>
    <t>Увеличение ассигнований на финансовое обеспечение государственного задания Концертно-зрелищного центра в связи с увеличением числа киномероприятий</t>
  </si>
  <si>
    <t>Субсидия на развитие материально-технической базы общеобразовательных организаций для организации питания обучающихся</t>
  </si>
  <si>
    <t>Реализация мероприятий по строительству объектов собственности Ярославской области</t>
  </si>
  <si>
    <t>Федеральные средства
на 2022 год</t>
  </si>
  <si>
    <t>Увеличение 
областных
средств
на 2022 год</t>
  </si>
  <si>
    <t xml:space="preserve">Уменьшение 
областных
средств
на 2022 год </t>
  </si>
  <si>
    <t>Пояснения</t>
  </si>
  <si>
    <t>Уменьшение ассигнований в связи с отстутствием потребности и в связи с экономией средств в результате проведения конкурсных процедур</t>
  </si>
  <si>
    <t>Увеличение ассигнований в соответствии с распоряжением Правительства Российской Федерации от 09.11.2022 № 3386-р</t>
  </si>
  <si>
    <t>Увеличение ассигнований в соответствии с распоряжением Правительства Российской Федерации от 24.10.2022 № 3147-р</t>
  </si>
  <si>
    <t>Иной межбюджетный трансферт из федерального бюджета в целях софинансирования расходных обязательств по финансовому обеспечению мероприятий оплаты труда отдельных категорий медицинских работников</t>
  </si>
  <si>
    <t>Реализация мероприятий по новому строительству и реконструкции медицинских организаций для оказания специализированной и высокотехнологичной онкологической помощи</t>
  </si>
  <si>
    <t>Увеличение ассигнований в соответствии с распоряжением Правительства Российской Федерации от 05.12.2022 № 3757-р.
Уменьшение ассигнований в связи с замещением областных средств средствами федерального бюджета</t>
  </si>
  <si>
    <t>Реализация мероприятий по строительству медицинских организаций Ярославской области</t>
  </si>
  <si>
    <t>Уменьшение ассигнований в связи с изменением  количества получателей</t>
  </si>
  <si>
    <t>Уменьшение ассигнований в связи  с уточнением количества детей-сирот и детей, оставшихся без попечения родителей, по результатам приема учебного года 2022/2023</t>
  </si>
  <si>
    <t>Уменьшение ассигнований в связи с экономией по причине больничных листов</t>
  </si>
  <si>
    <t>Уменьшение ассигнований в соответствии с дополнительным соглашением с Министерством просвещения Российской Федерации от 17.11.2022 № 073-17-2022-078/4</t>
  </si>
  <si>
    <t>Уменьшение ассигнований в соответствии с дополнительным соглашением с Министерством просвещения Российской Федерации от 17.11.2022 № 073-09-2022-434/1</t>
  </si>
  <si>
    <t>Уменьшение ассигнований в связи с экономией средств в результате проведения конкурсных процедур</t>
  </si>
  <si>
    <t>Уменьшение ассигнований в связи с отсутствием потребности и в связи с изменением  количества получателей</t>
  </si>
  <si>
    <t>Увеличение ассигнований в соответствии с распоряжением Правительства Российской Федерации от 08.12.2022 № 3807-р</t>
  </si>
  <si>
    <t xml:space="preserve">Уменьшение ассигнований в связи с экономией средств при проведении ремонтных работ и уменьшением числа подопечных в приемных семьях </t>
  </si>
  <si>
    <t>Увеличение ассигнований в соответствии с распоряжением Правительства Российской Федерации от 08.12.2022 № 3827-р</t>
  </si>
  <si>
    <t>Уменьшение ассигнований в связи с изменением количества получателей</t>
  </si>
  <si>
    <t>Увеличение ассигнований в соответствии с распоряжением Правительства Российской Федерации от 09.12.2022 № 3862-р</t>
  </si>
  <si>
    <t>Уменьшение ассигнований в связи с уменьшением количества объектов, уточнением сметной стоимости</t>
  </si>
  <si>
    <t>Уменьшение ассигнований в соответствии с распоряжением Правительства Российской Федерации от 05.12.2022 № 3740-р</t>
  </si>
  <si>
    <t>Уменьшение ассигнований в соответствии с распоряжением Правительства Российской Федерации от 05.12.2022 № 3736-р</t>
  </si>
  <si>
    <t>Уменьшение ассигнований в соответствии с распоряжением Правительства Российской Федерации от 08.12.2022 № 3823-р</t>
  </si>
  <si>
    <t>Субвенция на социальные выплаты безработным гражданам</t>
  </si>
  <si>
    <t>Текущее содержание центров занятости населения</t>
  </si>
  <si>
    <t>Мероприятия по активной политике занятости</t>
  </si>
  <si>
    <t>Субсидия на обеспечение трудоустройства несовершеннолетних граждан на временные рабочие места</t>
  </si>
  <si>
    <t>Уменьшение ассигнований в связи с отсутствием заявителей на добровольную сдачу оружия, экономией средств в результате проведения конкурсных процедур</t>
  </si>
  <si>
    <t>Уменьшение ассигнований в соответствии с дополнительным соглашением с Министерством природных ресурсов и экологии Российской Федерации от 09.11.2022 № 051-09-2022-082/1</t>
  </si>
  <si>
    <t>Уменьшение ассигнований в связи с отсутствием потребности в средствах на софинансирование с федеральным бюджетом</t>
  </si>
  <si>
    <t xml:space="preserve">Уменьшение ассигнований в соответствии с дополнительным соглашением с Министерством строительства и жилищно-коммунального хозяйства Российской Федерации от 25.11.2022 № 069-09-2022-296/5
</t>
  </si>
  <si>
    <t>Увеличение ассигнований на оказание финансовой помощи государственным предприятиям Ярославской области, осуществляющим деятельность в сфере водоснабжения населения и водоотведения, в целях предупреждения банкротства и восстановления платежеспособности</t>
  </si>
  <si>
    <t>Уменьшение ассигнований в связи с экономией средств в результате проведения электронного аукциона</t>
  </si>
  <si>
    <t>Уменьшение ассигнований в связи с отсутствием заявок от подрядчиков на выполнение работ</t>
  </si>
  <si>
    <t>Увеличение ассигнований на улучшение жилищных условий восьми многодетных семей</t>
  </si>
  <si>
    <t>Уменьшение ассигнований в соответствии с распоряжением Правительства Российской Федерации от 24.11.2022 № 3602-р</t>
  </si>
  <si>
    <t>Уменьшение ассигнований в связи  с отсутствием заявок от муниципальных образований и несостоявшимися конкурсными процедурами</t>
  </si>
  <si>
    <t>Увеличение ассигнований в соответствии с распоряжением Правительства Российской Федерации от 29.11.2022 № 3663-р</t>
  </si>
  <si>
    <t>Уменьшение ассигнований в связи с несоответствием представляемых документов условиям порядка предоставления субсидии</t>
  </si>
  <si>
    <t>Увеличение ассигнований в соответствии с распоряжением Правительства Российской Федерации от 14.11.2022 № 3440-р</t>
  </si>
  <si>
    <t>Межбюджетные трансферты на проведение комплекса кадастровых работ на объектах газораспределения</t>
  </si>
  <si>
    <t xml:space="preserve">Иные бюджетные ассигнования 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 </t>
  </si>
  <si>
    <t>Уменьшение ассигнований в соответствии с распоряжением Правительства Российской Федерации от 07.12.2022 № 3790-р</t>
  </si>
  <si>
    <t>Увеличение ассигнований в соответствии с распоряжением Правительства Российской Федерации от 14.10.2022 № 3036-р</t>
  </si>
  <si>
    <t>Уменьшение ассигнований в связи с отсутствием потребности, отменой закупочных процедур в 2022 году</t>
  </si>
  <si>
    <t>Увеличение ассигнований в соответствии с распоряжением Правительства Российской Федерации от 10.12.2022 № 3874-р</t>
  </si>
  <si>
    <t>Увеличение ассигнований в связи с фактической выплатой компенсации в размере четырехмесячного денежного содержания при сокращении</t>
  </si>
  <si>
    <t>Уменьшение ассигнований в связи с отсутствием потребности по найму жилья</t>
  </si>
  <si>
    <t>Уменьшение ассигнований, предусмотренных на выборы в связи  с уточнением потребности, экономией средств в результате проведения конкурсных процедур</t>
  </si>
  <si>
    <t>Увеличение ассигнований на оказание материальной помощи</t>
  </si>
  <si>
    <t>Иной межбюджетный трансферт в целях софинансирования расходных обязательств по финансовому обеспечению мероприятий по оплате проезда донора костного мозга</t>
  </si>
  <si>
    <t>Приложение 2</t>
  </si>
  <si>
    <t>Увеличение ассигнований на реализацию указов Президента Российской Федерации в части повышения оплаты труда работников бюджетной сферы</t>
  </si>
  <si>
    <t>Уменьшение ассигнований в соответствии с дополнительным соглашением с Министерством просвещения Российской Федерации от 17.11.2022 № 073-09-2022-434/1, в том числе софинансирование с федеральным бюджетом</t>
  </si>
  <si>
    <t>Уменьшение ассигнований в соответствии с дополнительным соглашением с Министерством просвещения Российской Федерации от 11.11.2022 № 073-09-2022-908/3, в том числе софинансирование с федеральным бюджетом</t>
  </si>
  <si>
    <t>Уменьшение ассигнований в соответствии с дополнительным соглашением с Министерством строительства и жилищно-коммунального хозяйства Российской Федерации от 25.11.2022 № 069-09-2022-296/5, в том числе софинансирование с федеральным бюджетом</t>
  </si>
  <si>
    <t>Уменьшение ассигнований в соответствии с дополнительным соглашением с Министерством строительства и жилищно-коммунального хозяйства Российской Федерации от 14.12.2022 № 069-09-2022-242/3, в том числе софинансирование с федеральным бюджетом</t>
  </si>
  <si>
    <t>Увеличение ассигнований в соответствии с распоряжением Правительства Российской Федерации от 08.12.2022 № 3821-р, в том числе софинансирование с федеральным бюджетом</t>
  </si>
  <si>
    <t>Увеличение ассигнований  для выплаты стипендии и поощрения тренеру</t>
  </si>
  <si>
    <t>Уменьшение ассигнований в соответствии с распоряжением Правительства Российской Федерации от 10.12.2022 № 3874-р, в том числе софинансирование с федеральным бюджетом</t>
  </si>
  <si>
    <t>Уменьшение ассигнований в соответствии с дополнительным соглашением с Министерством сельского хозяйства Российской Федерации от 01.12.2022 № 082-09-2022-386/5, в том числе софинансирование с федеральным бюджетом</t>
  </si>
  <si>
    <t>Уменьшение ассигнований в части средств государственной корпорации – Фонда содействия реформированию жилищно-коммунального хозяйства в связи с переносом срока реализации этапа на 2023 год</t>
  </si>
  <si>
    <t>Уменьшение ассигнований в части областных средств в связи с переносом срока реализации этапа на 2023 год</t>
  </si>
  <si>
    <t>Обеспечение жильем отдельных категорий граждан, установленных Федеральным законом от 12 января 1995 года № 5-ФЗ "О 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– 1945 годов"</t>
  </si>
  <si>
    <t>Увеличение ассигнований на ремонт автомобильных дорог</t>
  </si>
  <si>
    <t>Уменьшение ассигнований в связи с отсутствием потребности в средствах, переносом сроков выполнения мероприятий на 2023 год</t>
  </si>
  <si>
    <t>Мероприятия по комплексной 
HR-диагностике государственных гражданских и муниципальных служащих Ярославской области</t>
  </si>
  <si>
    <t>Увеличение ассигнований в связи с фактической выплатой компенсации в размере четырехмесячного денежного содержания при сокращении, компенсацией за неиспользованный отпуск</t>
  </si>
  <si>
    <t>Содержание подведомственных учреждений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</si>
  <si>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</si>
  <si>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904 Департамент информатизации и связи ЯО</t>
  </si>
  <si>
    <t>963 Департамент дорожного хозяйства ЯО</t>
  </si>
  <si>
    <t>Субсидии на иные цели</t>
  </si>
  <si>
    <t>946 Департамент общественных связей ЯО</t>
  </si>
  <si>
    <t>966 Департамент регулирования тарифов ЯО</t>
  </si>
  <si>
    <t>Уменьшение ассигнований в связи с отсутствием потребности и в связи с экономией средств в результате проведения конкурсных процедур</t>
  </si>
  <si>
    <t xml:space="preserve">Уменьшение ассигнований в связи с переносом сроков открытия спального корпуса для ветеранов войны и труда в с. Новое, экономией средств в результате проведения конкурсных процедур, анализом фонда оплаты труда учреждений </t>
  </si>
  <si>
    <t xml:space="preserve">Уменьшение ассигнований в связи с экономией средств в результате проведения конкурсных процедур, анализом фонда оплаты труда учреждений </t>
  </si>
  <si>
    <t>Увеличение ассигнований в соответствии с постановлением Правления Пенсионного фонда Российской Федерации от 22.11.2022 № 269п</t>
  </si>
  <si>
    <t>Ведомственная целевая программа департамента жилищно-коммунального хозяйства Ярославской области</t>
  </si>
  <si>
    <t>Уменьшение ассигнований по объектам теплоснабжения муниципальных образований Ярославской области в связи с экономией средств в результате проведения конкурсных процедур, истечением срока действия муниципального контракта по отдельным объектам</t>
  </si>
  <si>
    <t>Уменьшение ассигнований по объекту газификации в связи с  расторжением муниципального контракта и соглашения с муниципальным образованием Ярославской области</t>
  </si>
  <si>
    <t>Увеличение ассигнований для обеспечения годовой потребности в соответствии с заявками муниципальных образований Ярославской  области</t>
  </si>
  <si>
    <t>Увеличение ассигнований для восстановления платежеспособности
 АО "Ярославское АТП"</t>
  </si>
  <si>
    <t xml:space="preserve">Уменьшение ассигнований в соответствии с дополнительным соглашением с Федеральным агентством по туризму </t>
  </si>
  <si>
    <t>Уменьшение ассигнований в соответствии с дополнительным соглашением с Федеральным агентством по туризму, в том числе софинансирование с федеральным бюджетом</t>
  </si>
  <si>
    <t>Увеличение ассигнований  на возмещение найма жилья</t>
  </si>
  <si>
    <t>Уменьшение ассигнований в связи с приведением фонда оплаты труда в соответствие с установленными нормативами</t>
  </si>
  <si>
    <t>Уменьшение ассигнований, предусмотренных на оплату труда с начислениями на заработную плату помощников депутатов Государственной Думы Российской Федерации и сенаторов Российской Федерации, осуществляемое на основании фактически установленных параметров оплаты труда и фактической численности помощников депутатов Государственной Думы Российской Федерации и сенаторов Российской Федерации</t>
  </si>
  <si>
    <t>Уменьшение ассигнований в связи  с решением вопроса ППК "Фонд развития территорий" о механизме возмещения в отношении дома по адресу г. Ярославль, ул. Жуковского, д.29б (ООО "СК "Мегастрой")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</si>
</sst>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b/>
      <strike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467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27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</cellStyleXfs>
  <cellXfs count="247">
    <xf numFmtId="0" fontId="0" fillId="0" borderId="0" xfId="0"/>
    <xf numFmtId="0" fontId="25" fillId="2" borderId="0" xfId="0" applyNumberFormat="1" applyFont="1" applyFill="1" applyAlignment="1">
      <alignment horizontal="right" vertical="top"/>
    </xf>
    <xf numFmtId="0" fontId="25" fillId="2" borderId="0" xfId="0" applyNumberFormat="1" applyFont="1" applyFill="1" applyAlignment="1">
      <alignment horizontal="right" vertical="top" wrapText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3" fontId="26" fillId="2" borderId="0" xfId="0" applyNumberFormat="1" applyFont="1" applyFill="1" applyBorder="1" applyAlignment="1">
      <alignment horizontal="right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0" fontId="25" fillId="2" borderId="1" xfId="0" applyFont="1" applyFill="1" applyBorder="1" applyAlignment="1">
      <alignment horizontal="justify" vertical="top" wrapText="1"/>
    </xf>
    <xf numFmtId="0" fontId="25" fillId="2" borderId="1" xfId="3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justify" vertical="top" wrapText="1"/>
    </xf>
    <xf numFmtId="3" fontId="24" fillId="2" borderId="1" xfId="0" applyNumberFormat="1" applyFont="1" applyFill="1" applyBorder="1" applyAlignment="1">
      <alignment horizontal="right"/>
    </xf>
    <xf numFmtId="49" fontId="24" fillId="2" borderId="0" xfId="0" applyNumberFormat="1" applyFont="1" applyFill="1"/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3" fontId="25" fillId="2" borderId="0" xfId="0" applyNumberFormat="1" applyFont="1" applyFill="1"/>
    <xf numFmtId="0" fontId="25" fillId="2" borderId="0" xfId="0" applyFont="1" applyFill="1" applyAlignment="1">
      <alignment vertical="top"/>
    </xf>
    <xf numFmtId="0" fontId="25" fillId="2" borderId="0" xfId="0" applyFont="1" applyFill="1" applyBorder="1"/>
    <xf numFmtId="0" fontId="25" fillId="2" borderId="0" xfId="0" applyFont="1" applyFill="1" applyAlignment="1">
      <alignment horizontal="right" vertical="top" wrapText="1"/>
    </xf>
    <xf numFmtId="0" fontId="25" fillId="2" borderId="0" xfId="0" applyFont="1" applyFill="1" applyAlignment="1">
      <alignment horizontal="right" vertical="top"/>
    </xf>
    <xf numFmtId="0" fontId="24" fillId="2" borderId="1" xfId="1" applyNumberFormat="1" applyFont="1" applyFill="1" applyBorder="1" applyAlignment="1" applyProtection="1">
      <alignment horizontal="left" vertical="top" wrapText="1"/>
      <protection hidden="1"/>
    </xf>
    <xf numFmtId="3" fontId="25" fillId="2" borderId="0" xfId="0" applyNumberFormat="1" applyFont="1" applyFill="1" applyBorder="1"/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3" applyNumberFormat="1" applyFont="1" applyFill="1" applyBorder="1" applyAlignment="1" applyProtection="1">
      <alignment horizontal="justify" vertical="top" wrapText="1"/>
    </xf>
    <xf numFmtId="0" fontId="30" fillId="2" borderId="1" xfId="3" applyNumberFormat="1" applyFont="1" applyFill="1" applyBorder="1" applyAlignment="1" applyProtection="1">
      <alignment horizontal="left" vertical="top" wrapText="1"/>
      <protection hidden="1"/>
    </xf>
    <xf numFmtId="3" fontId="30" fillId="2" borderId="1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left" vertical="top" wrapText="1"/>
    </xf>
    <xf numFmtId="0" fontId="24" fillId="2" borderId="1" xfId="3" applyNumberFormat="1" applyFont="1" applyFill="1" applyBorder="1" applyAlignment="1" applyProtection="1">
      <alignment horizontal="left" vertical="top" wrapText="1"/>
    </xf>
    <xf numFmtId="3" fontId="24" fillId="2" borderId="1" xfId="0" applyNumberFormat="1" applyFont="1" applyFill="1" applyBorder="1" applyAlignment="1" applyProtection="1">
      <alignment horizontal="right"/>
    </xf>
    <xf numFmtId="3" fontId="30" fillId="2" borderId="1" xfId="0" applyNumberFormat="1" applyFont="1" applyFill="1" applyBorder="1" applyAlignment="1" applyProtection="1">
      <alignment horizontal="right"/>
    </xf>
    <xf numFmtId="3" fontId="25" fillId="2" borderId="1" xfId="0" applyNumberFormat="1" applyFont="1" applyFill="1" applyBorder="1" applyAlignment="1" applyProtection="1">
      <alignment horizontal="justify" vertical="top" wrapText="1"/>
    </xf>
    <xf numFmtId="0" fontId="25" fillId="2" borderId="1" xfId="0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 applyProtection="1">
      <alignment horizontal="right"/>
    </xf>
    <xf numFmtId="3" fontId="25" fillId="2" borderId="1" xfId="0" applyNumberFormat="1" applyFont="1" applyFill="1" applyBorder="1" applyAlignment="1" applyProtection="1">
      <alignment horizontal="right" wrapText="1"/>
      <protection hidden="1"/>
    </xf>
    <xf numFmtId="0" fontId="25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0" applyFont="1" applyFill="1" applyBorder="1" applyAlignment="1" applyProtection="1">
      <alignment horizontal="justify" vertical="top" wrapText="1"/>
      <protection hidden="1"/>
    </xf>
    <xf numFmtId="0" fontId="24" fillId="2" borderId="1" xfId="0" applyNumberFormat="1" applyFont="1" applyFill="1" applyBorder="1" applyAlignment="1" applyProtection="1">
      <alignment horizontal="left" vertical="top" wrapText="1"/>
      <protection hidden="1"/>
    </xf>
    <xf numFmtId="3" fontId="25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3" applyNumberFormat="1" applyFont="1" applyFill="1" applyBorder="1" applyAlignment="1" applyProtection="1">
      <alignment horizontal="left" vertical="top" wrapText="1"/>
    </xf>
    <xf numFmtId="49" fontId="31" fillId="2" borderId="1" xfId="4" applyNumberFormat="1" applyFont="1" applyFill="1" applyBorder="1" applyAlignment="1" applyProtection="1">
      <alignment horizontal="center" wrapText="1"/>
      <protection hidden="1"/>
    </xf>
    <xf numFmtId="3" fontId="26" fillId="2" borderId="0" xfId="0" applyNumberFormat="1" applyFont="1" applyFill="1" applyBorder="1"/>
    <xf numFmtId="0" fontId="26" fillId="2" borderId="0" xfId="0" applyFont="1" applyFill="1" applyBorder="1"/>
    <xf numFmtId="0" fontId="26" fillId="2" borderId="0" xfId="0" applyFont="1" applyFill="1"/>
    <xf numFmtId="0" fontId="26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6" fillId="2" borderId="1" xfId="0" applyFont="1" applyFill="1" applyBorder="1" applyAlignment="1" applyProtection="1">
      <alignment horizontal="justify" vertical="top" wrapText="1"/>
      <protection hidden="1"/>
    </xf>
    <xf numFmtId="3" fontId="30" fillId="2" borderId="1" xfId="0" applyNumberFormat="1" applyFont="1" applyFill="1" applyBorder="1" applyAlignment="1" applyProtection="1">
      <alignment horizontal="right" wrapText="1"/>
      <protection hidden="1"/>
    </xf>
    <xf numFmtId="0" fontId="25" fillId="2" borderId="1" xfId="0" applyFont="1" applyFill="1" applyBorder="1" applyAlignment="1">
      <alignment horizontal="left" vertical="top"/>
    </xf>
    <xf numFmtId="3" fontId="26" fillId="2" borderId="1" xfId="0" applyNumberFormat="1" applyFont="1" applyFill="1" applyBorder="1" applyAlignment="1" applyProtection="1">
      <alignment horizontal="justify" vertical="top" wrapText="1"/>
    </xf>
    <xf numFmtId="3" fontId="25" fillId="2" borderId="0" xfId="0" applyNumberFormat="1" applyFont="1" applyFill="1" applyBorder="1" applyAlignment="1">
      <alignment horizontal="center" vertical="center"/>
    </xf>
    <xf numFmtId="3" fontId="25" fillId="2" borderId="1" xfId="3" applyNumberFormat="1" applyFont="1" applyFill="1" applyBorder="1" applyAlignment="1" applyProtection="1">
      <alignment horizontal="justify" vertical="top" wrapText="1"/>
    </xf>
    <xf numFmtId="3" fontId="25" fillId="2" borderId="1" xfId="0" applyNumberFormat="1" applyFont="1" applyFill="1" applyBorder="1" applyAlignment="1" applyProtection="1">
      <alignment horizontal="justify" vertical="top" wrapText="1"/>
      <protection hidden="1"/>
    </xf>
    <xf numFmtId="0" fontId="30" fillId="2" borderId="1" xfId="2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NumberFormat="1" applyFont="1" applyFill="1" applyBorder="1" applyAlignment="1">
      <alignment horizontal="justify" vertical="top" wrapText="1"/>
    </xf>
    <xf numFmtId="0" fontId="26" fillId="2" borderId="1" xfId="0" applyNumberFormat="1" applyFont="1" applyFill="1" applyBorder="1" applyAlignment="1" applyProtection="1">
      <alignment horizontal="justify" vertical="top" wrapText="1"/>
    </xf>
    <xf numFmtId="0" fontId="24" fillId="2" borderId="1" xfId="2" applyNumberFormat="1" applyFont="1" applyFill="1" applyBorder="1" applyAlignment="1" applyProtection="1">
      <alignment horizontal="left" vertical="top" wrapText="1"/>
      <protection hidden="1"/>
    </xf>
    <xf numFmtId="3" fontId="26" fillId="2" borderId="1" xfId="0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left" vertical="top" wrapText="1"/>
    </xf>
    <xf numFmtId="3" fontId="26" fillId="2" borderId="1" xfId="0" applyNumberFormat="1" applyFont="1" applyFill="1" applyBorder="1" applyAlignment="1" applyProtection="1">
      <alignment horizontal="right"/>
    </xf>
    <xf numFmtId="3" fontId="32" fillId="2" borderId="1" xfId="0" applyNumberFormat="1" applyFont="1" applyFill="1" applyBorder="1" applyAlignment="1">
      <alignment horizontal="right"/>
    </xf>
    <xf numFmtId="0" fontId="24" fillId="2" borderId="1" xfId="2" applyNumberFormat="1" applyFont="1" applyFill="1" applyBorder="1" applyAlignment="1" applyProtection="1">
      <alignment horizontal="left" vertical="top" wrapText="1"/>
    </xf>
    <xf numFmtId="0" fontId="30" fillId="2" borderId="1" xfId="0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 applyProtection="1">
      <alignment horizontal="justify" vertical="top" wrapText="1"/>
      <protection locked="0"/>
    </xf>
    <xf numFmtId="0" fontId="25" fillId="2" borderId="1" xfId="0" applyFont="1" applyFill="1" applyBorder="1" applyAlignment="1">
      <alignment horizontal="left" vertical="top" wrapText="1"/>
    </xf>
    <xf numFmtId="3" fontId="30" fillId="2" borderId="1" xfId="0" applyNumberFormat="1" applyFont="1" applyFill="1" applyBorder="1" applyAlignment="1">
      <alignment horizontal="right" wrapText="1"/>
    </xf>
    <xf numFmtId="3" fontId="25" fillId="2" borderId="1" xfId="0" applyNumberFormat="1" applyFont="1" applyFill="1" applyBorder="1" applyAlignment="1">
      <alignment horizontal="right" wrapText="1"/>
    </xf>
    <xf numFmtId="0" fontId="26" fillId="2" borderId="1" xfId="2" applyNumberFormat="1" applyFont="1" applyFill="1" applyBorder="1" applyAlignment="1" applyProtection="1">
      <alignment horizontal="left" vertical="top" wrapText="1"/>
      <protection hidden="1"/>
    </xf>
    <xf numFmtId="167" fontId="26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2" borderId="1" xfId="7" applyNumberFormat="1" applyFont="1" applyFill="1" applyBorder="1" applyAlignment="1" applyProtection="1">
      <alignment horizontal="left" vertical="top" wrapText="1"/>
      <protection hidden="1"/>
    </xf>
    <xf numFmtId="0" fontId="31" fillId="2" borderId="1" xfId="5" applyNumberFormat="1" applyFont="1" applyFill="1" applyBorder="1" applyAlignment="1" applyProtection="1">
      <alignment horizontal="left" vertical="top" wrapText="1"/>
      <protection hidden="1"/>
    </xf>
    <xf numFmtId="49" fontId="32" fillId="2" borderId="1" xfId="4" applyNumberFormat="1" applyFont="1" applyFill="1" applyBorder="1" applyAlignment="1" applyProtection="1">
      <alignment horizontal="center" wrapText="1"/>
      <protection hidden="1"/>
    </xf>
    <xf numFmtId="3" fontId="30" fillId="2" borderId="1" xfId="0" applyNumberFormat="1" applyFont="1" applyFill="1" applyBorder="1" applyAlignment="1">
      <alignment horizontal="justify" vertical="top" wrapText="1"/>
    </xf>
    <xf numFmtId="0" fontId="30" fillId="2" borderId="1" xfId="3" applyNumberFormat="1" applyFont="1" applyFill="1" applyBorder="1" applyAlignment="1" applyProtection="1">
      <alignment horizontal="justify" vertical="top" wrapText="1"/>
      <protection hidden="1"/>
    </xf>
    <xf numFmtId="3" fontId="30" fillId="2" borderId="0" xfId="0" applyNumberFormat="1" applyFont="1" applyFill="1" applyBorder="1"/>
    <xf numFmtId="0" fontId="30" fillId="2" borderId="0" xfId="0" applyFont="1" applyFill="1" applyBorder="1"/>
    <xf numFmtId="0" fontId="30" fillId="2" borderId="0" xfId="0" applyFont="1" applyFill="1"/>
    <xf numFmtId="0" fontId="30" fillId="2" borderId="1" xfId="5" applyNumberFormat="1" applyFont="1" applyFill="1" applyBorder="1" applyAlignment="1" applyProtection="1">
      <alignment horizontal="left" vertical="top" wrapText="1"/>
      <protection hidden="1"/>
    </xf>
    <xf numFmtId="3" fontId="31" fillId="2" borderId="1" xfId="0" applyNumberFormat="1" applyFont="1" applyFill="1" applyBorder="1" applyAlignment="1">
      <alignment horizontal="right"/>
    </xf>
    <xf numFmtId="0" fontId="25" fillId="2" borderId="1" xfId="5" applyNumberFormat="1" applyFont="1" applyFill="1" applyBorder="1" applyAlignment="1" applyProtection="1">
      <alignment horizontal="left" vertical="top" wrapText="1"/>
      <protection hidden="1"/>
    </xf>
    <xf numFmtId="3" fontId="25" fillId="2" borderId="1" xfId="6" applyNumberFormat="1" applyFont="1" applyFill="1" applyBorder="1" applyAlignment="1" applyProtection="1">
      <alignment horizontal="right" wrapText="1"/>
      <protection hidden="1"/>
    </xf>
    <xf numFmtId="49" fontId="24" fillId="2" borderId="1" xfId="4" applyNumberFormat="1" applyFont="1" applyFill="1" applyBorder="1" applyAlignment="1" applyProtection="1">
      <alignment wrapText="1"/>
      <protection hidden="1"/>
    </xf>
    <xf numFmtId="0" fontId="26" fillId="2" borderId="1" xfId="0" applyFont="1" applyFill="1" applyBorder="1" applyAlignment="1">
      <alignment horizontal="justify" vertical="top" wrapText="1"/>
    </xf>
    <xf numFmtId="3" fontId="30" fillId="2" borderId="1" xfId="6" applyNumberFormat="1" applyFont="1" applyFill="1" applyBorder="1" applyAlignment="1" applyProtection="1">
      <alignment horizontal="right"/>
    </xf>
    <xf numFmtId="0" fontId="24" fillId="2" borderId="1" xfId="8" applyNumberFormat="1" applyFont="1" applyFill="1" applyBorder="1" applyAlignment="1" applyProtection="1">
      <alignment horizontal="left" vertical="top" wrapText="1"/>
      <protection hidden="1"/>
    </xf>
    <xf numFmtId="0" fontId="25" fillId="2" borderId="1" xfId="8" applyNumberFormat="1" applyFont="1" applyFill="1" applyBorder="1" applyAlignment="1" applyProtection="1">
      <alignment horizontal="left" vertical="top" wrapText="1"/>
      <protection hidden="1"/>
    </xf>
    <xf numFmtId="3" fontId="2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/>
    <xf numFmtId="0" fontId="24" fillId="2" borderId="0" xfId="0" applyFont="1" applyFill="1"/>
    <xf numFmtId="3" fontId="30" fillId="2" borderId="0" xfId="0" applyNumberFormat="1" applyFont="1" applyFill="1" applyBorder="1" applyAlignment="1">
      <alignment horizontal="center" vertical="center"/>
    </xf>
    <xf numFmtId="3" fontId="25" fillId="2" borderId="1" xfId="6" applyNumberFormat="1" applyFont="1" applyFill="1" applyBorder="1" applyAlignment="1">
      <alignment horizontal="right"/>
    </xf>
    <xf numFmtId="49" fontId="24" fillId="2" borderId="1" xfId="3" applyNumberFormat="1" applyFont="1" applyFill="1" applyBorder="1" applyAlignment="1" applyProtection="1"/>
    <xf numFmtId="167" fontId="26" fillId="2" borderId="1" xfId="5" applyNumberFormat="1" applyFont="1" applyFill="1" applyBorder="1" applyAlignment="1" applyProtection="1">
      <alignment horizontal="left" vertical="top" wrapText="1"/>
      <protection hidden="1"/>
    </xf>
    <xf numFmtId="49" fontId="24" fillId="2" borderId="1" xfId="3" applyNumberFormat="1" applyFont="1" applyFill="1" applyBorder="1" applyAlignment="1" applyProtection="1">
      <alignment wrapText="1"/>
      <protection hidden="1"/>
    </xf>
    <xf numFmtId="0" fontId="31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 applyProtection="1">
      <alignment horizontal="left" vertical="top" wrapText="1"/>
      <protection hidden="1"/>
    </xf>
    <xf numFmtId="0" fontId="25" fillId="2" borderId="1" xfId="0" applyNumberFormat="1" applyFont="1" applyFill="1" applyBorder="1" applyAlignment="1" applyProtection="1">
      <alignment horizontal="justify" vertical="top" wrapText="1"/>
    </xf>
    <xf numFmtId="49" fontId="30" fillId="2" borderId="1" xfId="3" applyNumberFormat="1" applyFont="1" applyFill="1" applyBorder="1" applyAlignment="1" applyProtection="1">
      <alignment horizontal="left" vertical="top" wrapText="1"/>
      <protection hidden="1"/>
    </xf>
    <xf numFmtId="49" fontId="24" fillId="2" borderId="1" xfId="0" applyNumberFormat="1" applyFont="1" applyFill="1" applyBorder="1" applyAlignment="1">
      <alignment horizontal="left" vertical="top" wrapText="1"/>
    </xf>
    <xf numFmtId="0" fontId="25" fillId="2" borderId="1" xfId="5" applyNumberFormat="1" applyFont="1" applyFill="1" applyBorder="1" applyAlignment="1" applyProtection="1">
      <alignment horizontal="justify" vertical="top" wrapText="1"/>
      <protection hidden="1"/>
    </xf>
    <xf numFmtId="3" fontId="25" fillId="2" borderId="1" xfId="0" applyNumberFormat="1" applyFont="1" applyFill="1" applyBorder="1" applyAlignment="1">
      <alignment horizontal="justify" vertical="top"/>
    </xf>
    <xf numFmtId="0" fontId="24" fillId="2" borderId="1" xfId="5" applyNumberFormat="1" applyFont="1" applyFill="1" applyBorder="1" applyAlignment="1" applyProtection="1">
      <alignment horizontal="left" vertical="top" wrapText="1"/>
      <protection hidden="1"/>
    </xf>
    <xf numFmtId="3" fontId="24" fillId="2" borderId="1" xfId="5" applyNumberFormat="1" applyFont="1" applyFill="1" applyBorder="1" applyAlignment="1" applyProtection="1">
      <alignment horizontal="right" wrapText="1"/>
      <protection hidden="1"/>
    </xf>
    <xf numFmtId="49" fontId="25" fillId="2" borderId="1" xfId="4" applyNumberFormat="1" applyFont="1" applyFill="1" applyBorder="1" applyAlignment="1" applyProtection="1">
      <alignment horizontal="center" wrapText="1"/>
      <protection hidden="1"/>
    </xf>
    <xf numFmtId="3" fontId="30" fillId="2" borderId="1" xfId="5" applyNumberFormat="1" applyFont="1" applyFill="1" applyBorder="1" applyAlignment="1" applyProtection="1">
      <alignment horizontal="right" wrapText="1"/>
      <protection hidden="1"/>
    </xf>
    <xf numFmtId="49" fontId="25" fillId="2" borderId="1" xfId="3" applyNumberFormat="1" applyFont="1" applyFill="1" applyBorder="1" applyAlignment="1" applyProtection="1">
      <alignment wrapText="1"/>
      <protection hidden="1"/>
    </xf>
    <xf numFmtId="3" fontId="25" fillId="2" borderId="1" xfId="3" applyNumberFormat="1" applyFont="1" applyFill="1" applyBorder="1" applyAlignment="1" applyProtection="1">
      <alignment horizontal="right" wrapText="1"/>
      <protection hidden="1"/>
    </xf>
    <xf numFmtId="3" fontId="24" fillId="2" borderId="1" xfId="3" applyNumberFormat="1" applyFont="1" applyFill="1" applyBorder="1" applyAlignment="1" applyProtection="1">
      <alignment horizontal="right" wrapText="1"/>
      <protection hidden="1"/>
    </xf>
    <xf numFmtId="0" fontId="24" fillId="2" borderId="1" xfId="3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0" applyNumberFormat="1" applyFont="1" applyFill="1" applyBorder="1" applyAlignment="1"/>
    <xf numFmtId="0" fontId="25" fillId="2" borderId="1" xfId="0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right" wrapText="1"/>
      <protection hidden="1"/>
    </xf>
    <xf numFmtId="3" fontId="24" fillId="2" borderId="1" xfId="3" applyNumberFormat="1" applyFont="1" applyFill="1" applyBorder="1" applyAlignment="1" applyProtection="1">
      <alignment horizontal="right"/>
    </xf>
    <xf numFmtId="3" fontId="24" fillId="2" borderId="1" xfId="6" applyNumberFormat="1" applyFont="1" applyFill="1" applyBorder="1" applyAlignment="1">
      <alignment horizontal="right"/>
    </xf>
    <xf numFmtId="3" fontId="30" fillId="2" borderId="1" xfId="3" applyNumberFormat="1" applyFont="1" applyFill="1" applyBorder="1" applyAlignment="1" applyProtection="1">
      <alignment horizontal="right" wrapText="1"/>
      <protection hidden="1"/>
    </xf>
    <xf numFmtId="49" fontId="32" fillId="2" borderId="1" xfId="3" applyNumberFormat="1" applyFont="1" applyFill="1" applyBorder="1" applyAlignment="1" applyProtection="1">
      <alignment horizontal="left" vertical="top" wrapText="1"/>
      <protection hidden="1"/>
    </xf>
    <xf numFmtId="0" fontId="26" fillId="2" borderId="1" xfId="3" applyNumberFormat="1" applyFont="1" applyFill="1" applyBorder="1" applyAlignment="1" applyProtection="1">
      <alignment horizontal="left" vertical="top" wrapText="1"/>
      <protection hidden="1"/>
    </xf>
    <xf numFmtId="49" fontId="25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 applyProtection="1">
      <alignment horizontal="left" vertical="top" wrapText="1"/>
      <protection hidden="1"/>
    </xf>
    <xf numFmtId="3" fontId="29" fillId="2" borderId="1" xfId="0" applyNumberFormat="1" applyFont="1" applyFill="1" applyBorder="1" applyAlignment="1">
      <alignment horizontal="right"/>
    </xf>
    <xf numFmtId="0" fontId="25" fillId="2" borderId="1" xfId="3" applyFont="1" applyFill="1" applyBorder="1" applyAlignment="1" applyProtection="1">
      <alignment horizontal="left" vertical="top" wrapText="1"/>
      <protection hidden="1"/>
    </xf>
    <xf numFmtId="49" fontId="30" fillId="2" borderId="1" xfId="4" applyNumberFormat="1" applyFont="1" applyFill="1" applyBorder="1" applyAlignment="1" applyProtection="1">
      <alignment horizontal="center" wrapText="1"/>
      <protection hidden="1"/>
    </xf>
    <xf numFmtId="49" fontId="24" fillId="2" borderId="1" xfId="4" applyNumberFormat="1" applyFont="1" applyFill="1" applyBorder="1" applyAlignment="1" applyProtection="1">
      <alignment horizontal="left" wrapText="1"/>
      <protection hidden="1"/>
    </xf>
    <xf numFmtId="0" fontId="26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0" applyFont="1" applyFill="1" applyBorder="1" applyAlignment="1">
      <alignment horizontal="left" vertical="top"/>
    </xf>
    <xf numFmtId="49" fontId="24" fillId="2" borderId="0" xfId="4" applyNumberFormat="1" applyFont="1" applyFill="1" applyBorder="1" applyAlignment="1" applyProtection="1">
      <alignment horizontal="center" wrapText="1"/>
      <protection hidden="1"/>
    </xf>
    <xf numFmtId="0" fontId="25" fillId="2" borderId="0" xfId="3" applyNumberFormat="1" applyFont="1" applyFill="1" applyBorder="1" applyAlignment="1" applyProtection="1">
      <alignment vertical="top" wrapText="1"/>
      <protection hidden="1"/>
    </xf>
    <xf numFmtId="49" fontId="26" fillId="2" borderId="1" xfId="0" applyNumberFormat="1" applyFont="1" applyFill="1" applyBorder="1" applyAlignment="1" applyProtection="1">
      <alignment horizontal="left" vertical="top" wrapText="1"/>
      <protection hidden="1"/>
    </xf>
    <xf numFmtId="49" fontId="26" fillId="2" borderId="1" xfId="5" applyNumberFormat="1" applyFont="1" applyFill="1" applyBorder="1" applyAlignment="1" applyProtection="1">
      <alignment horizontal="left" vertical="top" wrapText="1"/>
      <protection hidden="1"/>
    </xf>
    <xf numFmtId="3" fontId="35" fillId="2" borderId="1" xfId="0" applyNumberFormat="1" applyFont="1" applyFill="1" applyBorder="1" applyAlignment="1">
      <alignment horizontal="justify" vertical="top" wrapText="1"/>
    </xf>
    <xf numFmtId="0" fontId="24" fillId="2" borderId="1" xfId="0" applyNumberFormat="1" applyFont="1" applyFill="1" applyBorder="1" applyAlignment="1" applyProtection="1">
      <alignment horizontal="justify" vertical="top" wrapText="1"/>
      <protection hidden="1"/>
    </xf>
    <xf numFmtId="0" fontId="32" fillId="2" borderId="1" xfId="5" applyNumberFormat="1" applyFont="1" applyFill="1" applyBorder="1" applyAlignment="1" applyProtection="1">
      <alignment horizontal="left" vertical="top" wrapText="1"/>
      <protection hidden="1"/>
    </xf>
    <xf numFmtId="0" fontId="26" fillId="2" borderId="1" xfId="5" applyNumberFormat="1" applyFont="1" applyFill="1" applyBorder="1" applyAlignment="1" applyProtection="1">
      <alignment horizontal="left" vertical="top" wrapText="1"/>
    </xf>
    <xf numFmtId="0" fontId="26" fillId="2" borderId="1" xfId="2" applyNumberFormat="1" applyFont="1" applyFill="1" applyBorder="1" applyAlignment="1" applyProtection="1">
      <alignment horizontal="left" vertical="top" wrapText="1"/>
    </xf>
    <xf numFmtId="3" fontId="25" fillId="2" borderId="1" xfId="0" applyNumberFormat="1" applyFont="1" applyFill="1" applyBorder="1" applyAlignment="1">
      <alignment wrapText="1"/>
    </xf>
    <xf numFmtId="3" fontId="25" fillId="2" borderId="1" xfId="2" applyNumberFormat="1" applyFont="1" applyFill="1" applyBorder="1" applyAlignment="1" applyProtection="1">
      <alignment horizontal="right" wrapText="1"/>
      <protection hidden="1"/>
    </xf>
    <xf numFmtId="3" fontId="25" fillId="2" borderId="0" xfId="0" applyNumberFormat="1" applyFont="1" applyFill="1" applyBorder="1" applyAlignment="1">
      <alignment horizontal="left" vertical="top" wrapText="1"/>
    </xf>
    <xf numFmtId="3" fontId="30" fillId="2" borderId="1" xfId="2" applyNumberFormat="1" applyFont="1" applyFill="1" applyBorder="1" applyAlignment="1" applyProtection="1">
      <alignment horizontal="right" wrapText="1"/>
      <protection hidden="1"/>
    </xf>
    <xf numFmtId="0" fontId="26" fillId="2" borderId="1" xfId="0" quotePrefix="1" applyFont="1" applyFill="1" applyBorder="1" applyAlignment="1" applyProtection="1">
      <alignment horizontal="justify" vertical="top" wrapText="1"/>
      <protection hidden="1"/>
    </xf>
    <xf numFmtId="0" fontId="35" fillId="2" borderId="1" xfId="0" applyFont="1" applyFill="1" applyBorder="1" applyAlignment="1">
      <alignment horizontal="left" vertical="top" wrapText="1"/>
    </xf>
    <xf numFmtId="49" fontId="24" fillId="2" borderId="0" xfId="4" applyNumberFormat="1" applyFont="1" applyFill="1" applyBorder="1" applyAlignment="1" applyProtection="1">
      <alignment wrapText="1"/>
      <protection hidden="1"/>
    </xf>
    <xf numFmtId="49" fontId="24" fillId="2" borderId="2" xfId="4" applyNumberFormat="1" applyFont="1" applyFill="1" applyBorder="1" applyAlignment="1" applyProtection="1">
      <alignment wrapText="1"/>
      <protection hidden="1"/>
    </xf>
    <xf numFmtId="167" fontId="35" fillId="2" borderId="1" xfId="5" applyNumberFormat="1" applyFont="1" applyFill="1" applyBorder="1" applyAlignment="1" applyProtection="1">
      <alignment horizontal="left" vertical="top" wrapText="1"/>
      <protection hidden="1"/>
    </xf>
    <xf numFmtId="49" fontId="24" fillId="2" borderId="1" xfId="4" applyNumberFormat="1" applyFont="1" applyFill="1" applyBorder="1" applyAlignment="1" applyProtection="1">
      <alignment horizontal="left" vertical="top" wrapText="1"/>
      <protection hidden="1"/>
    </xf>
    <xf numFmtId="3" fontId="24" fillId="2" borderId="1" xfId="4" applyNumberFormat="1" applyFont="1" applyFill="1" applyBorder="1" applyAlignment="1" applyProtection="1">
      <alignment horizontal="right" wrapText="1"/>
      <protection hidden="1"/>
    </xf>
    <xf numFmtId="49" fontId="24" fillId="2" borderId="4" xfId="4" applyNumberFormat="1" applyFont="1" applyFill="1" applyBorder="1" applyAlignment="1" applyProtection="1">
      <alignment wrapText="1"/>
      <protection hidden="1"/>
    </xf>
    <xf numFmtId="3" fontId="25" fillId="2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0" fontId="25" fillId="2" borderId="0" xfId="3" applyNumberFormat="1" applyFont="1" applyFill="1" applyBorder="1" applyAlignment="1" applyProtection="1">
      <alignment horizontal="left" vertical="top" wrapText="1"/>
      <protection hidden="1"/>
    </xf>
    <xf numFmtId="49" fontId="26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7" applyNumberFormat="1" applyFont="1" applyFill="1" applyBorder="1" applyAlignment="1" applyProtection="1">
      <alignment horizontal="left" vertical="top" wrapText="1"/>
      <protection hidden="1"/>
    </xf>
    <xf numFmtId="49" fontId="29" fillId="2" borderId="1" xfId="4" applyNumberFormat="1" applyFont="1" applyFill="1" applyBorder="1" applyAlignment="1" applyProtection="1">
      <alignment wrapText="1"/>
      <protection hidden="1"/>
    </xf>
    <xf numFmtId="49" fontId="25" fillId="2" borderId="1" xfId="0" applyNumberFormat="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 applyProtection="1">
      <alignment horizontal="left" vertical="top" wrapText="1"/>
      <protection hidden="1"/>
    </xf>
    <xf numFmtId="3" fontId="24" fillId="2" borderId="0" xfId="0" applyNumberFormat="1" applyFont="1" applyFill="1" applyBorder="1"/>
    <xf numFmtId="0" fontId="33" fillId="2" borderId="1" xfId="0" applyFont="1" applyFill="1" applyBorder="1" applyAlignment="1">
      <alignment horizontal="left" vertical="top" wrapText="1"/>
    </xf>
    <xf numFmtId="0" fontId="29" fillId="2" borderId="1" xfId="5" applyNumberFormat="1" applyFont="1" applyFill="1" applyBorder="1" applyAlignment="1" applyProtection="1">
      <alignment horizontal="left" vertical="top" wrapText="1"/>
      <protection hidden="1"/>
    </xf>
    <xf numFmtId="49" fontId="25" fillId="2" borderId="1" xfId="5" applyNumberFormat="1" applyFont="1" applyFill="1" applyBorder="1" applyAlignment="1">
      <alignment horizontal="justify" vertical="top" wrapText="1"/>
    </xf>
    <xf numFmtId="0" fontId="30" fillId="2" borderId="1" xfId="8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Font="1" applyFill="1" applyBorder="1" applyAlignment="1" applyProtection="1">
      <alignment horizontal="left" vertical="top" wrapText="1"/>
      <protection locked="0" hidden="1"/>
    </xf>
    <xf numFmtId="3" fontId="24" fillId="2" borderId="1" xfId="0" applyNumberFormat="1" applyFont="1" applyFill="1" applyBorder="1" applyAlignment="1">
      <alignment horizontal="right" wrapText="1"/>
    </xf>
    <xf numFmtId="0" fontId="30" fillId="2" borderId="1" xfId="0" applyFont="1" applyFill="1" applyBorder="1" applyAlignment="1">
      <alignment horizontal="left" vertical="top"/>
    </xf>
    <xf numFmtId="3" fontId="26" fillId="2" borderId="1" xfId="0" applyNumberFormat="1" applyFont="1" applyFill="1" applyBorder="1" applyAlignment="1">
      <alignment horizontal="right" wrapText="1"/>
    </xf>
    <xf numFmtId="3" fontId="25" fillId="2" borderId="1" xfId="0" applyNumberFormat="1" applyFont="1" applyFill="1" applyBorder="1" applyAlignment="1">
      <alignment horizontal="left" vertical="top"/>
    </xf>
    <xf numFmtId="3" fontId="30" fillId="2" borderId="1" xfId="0" applyNumberFormat="1" applyFont="1" applyFill="1" applyBorder="1" applyAlignment="1">
      <alignment horizontal="left" vertical="top"/>
    </xf>
    <xf numFmtId="0" fontId="30" fillId="2" borderId="1" xfId="9" applyFont="1" applyFill="1" applyBorder="1" applyAlignment="1">
      <alignment horizontal="left" vertical="top" wrapText="1"/>
    </xf>
    <xf numFmtId="0" fontId="25" fillId="2" borderId="1" xfId="9" applyFont="1" applyFill="1" applyBorder="1" applyAlignment="1">
      <alignment horizontal="left" vertical="top" wrapText="1"/>
    </xf>
    <xf numFmtId="4" fontId="24" fillId="2" borderId="0" xfId="0" applyNumberFormat="1" applyFont="1" applyFill="1" applyBorder="1"/>
    <xf numFmtId="0" fontId="24" fillId="2" borderId="1" xfId="0" applyFont="1" applyFill="1" applyBorder="1" applyAlignment="1" applyProtection="1">
      <alignment horizontal="center" wrapText="1"/>
      <protection hidden="1"/>
    </xf>
    <xf numFmtId="3" fontId="24" fillId="2" borderId="1" xfId="0" applyNumberFormat="1" applyFont="1" applyFill="1" applyBorder="1" applyAlignment="1">
      <alignment horizontal="justify" vertical="top" wrapText="1"/>
    </xf>
    <xf numFmtId="49" fontId="26" fillId="2" borderId="1" xfId="4" applyNumberFormat="1" applyFont="1" applyFill="1" applyBorder="1" applyAlignment="1" applyProtection="1">
      <alignment horizontal="center" wrapText="1"/>
      <protection hidden="1"/>
    </xf>
    <xf numFmtId="0" fontId="34" fillId="2" borderId="1" xfId="0" applyNumberFormat="1" applyFont="1" applyFill="1" applyBorder="1" applyAlignment="1" applyProtection="1">
      <alignment horizontal="left" vertical="top" wrapText="1"/>
    </xf>
    <xf numFmtId="3" fontId="25" fillId="2" borderId="1" xfId="6" applyNumberFormat="1" applyFont="1" applyFill="1" applyBorder="1" applyAlignment="1" applyProtection="1">
      <alignment horizontal="right"/>
    </xf>
    <xf numFmtId="165" fontId="25" fillId="2" borderId="1" xfId="1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3" applyFont="1" applyFill="1" applyBorder="1" applyAlignment="1">
      <alignment horizontal="justify" vertical="top" wrapText="1"/>
    </xf>
    <xf numFmtId="0" fontId="25" fillId="2" borderId="1" xfId="0" applyFont="1" applyFill="1" applyBorder="1"/>
    <xf numFmtId="0" fontId="25" fillId="2" borderId="1" xfId="0" applyFont="1" applyFill="1" applyBorder="1" applyAlignment="1" applyProtection="1">
      <alignment horizontal="justify" vertical="top" wrapText="1"/>
    </xf>
    <xf numFmtId="3" fontId="26" fillId="2" borderId="1" xfId="3" applyNumberFormat="1" applyFont="1" applyFill="1" applyBorder="1" applyAlignment="1" applyProtection="1">
      <alignment horizontal="justify" vertical="top" wrapText="1"/>
    </xf>
    <xf numFmtId="3" fontId="26" fillId="2" borderId="1" xfId="5" applyNumberFormat="1" applyFont="1" applyFill="1" applyBorder="1" applyAlignment="1" applyProtection="1">
      <alignment horizontal="justify" vertical="top" wrapText="1"/>
    </xf>
    <xf numFmtId="0" fontId="25" fillId="2" borderId="1" xfId="8" applyNumberFormat="1" applyFont="1" applyFill="1" applyBorder="1" applyAlignment="1" applyProtection="1">
      <alignment horizontal="justify" vertical="top" wrapText="1"/>
      <protection hidden="1"/>
    </xf>
    <xf numFmtId="0" fontId="30" fillId="2" borderId="1" xfId="8" applyNumberFormat="1" applyFont="1" applyFill="1" applyBorder="1" applyAlignment="1" applyProtection="1">
      <alignment horizontal="justify" vertical="top" wrapText="1"/>
      <protection hidden="1"/>
    </xf>
    <xf numFmtId="0" fontId="26" fillId="2" borderId="1" xfId="0" applyFont="1" applyFill="1" applyBorder="1" applyAlignment="1" applyProtection="1">
      <alignment horizontal="justify" vertical="top" wrapText="1"/>
    </xf>
    <xf numFmtId="166" fontId="25" fillId="2" borderId="1" xfId="3" applyNumberFormat="1" applyFont="1" applyFill="1" applyBorder="1" applyAlignment="1" applyProtection="1">
      <alignment horizontal="justify" vertical="top" wrapText="1"/>
    </xf>
    <xf numFmtId="0" fontId="25" fillId="2" borderId="1" xfId="2" applyNumberFormat="1" applyFont="1" applyFill="1" applyBorder="1" applyAlignment="1" applyProtection="1">
      <alignment horizontal="justify" vertical="top" wrapText="1"/>
      <protection hidden="1"/>
    </xf>
    <xf numFmtId="165" fontId="25" fillId="2" borderId="1" xfId="0" applyNumberFormat="1" applyFont="1" applyFill="1" applyBorder="1" applyAlignment="1" applyProtection="1">
      <alignment horizontal="justify" vertical="top" wrapText="1"/>
    </xf>
    <xf numFmtId="0" fontId="30" fillId="2" borderId="1" xfId="0" applyFont="1" applyFill="1" applyBorder="1" applyAlignment="1">
      <alignment horizontal="justify" vertical="top" wrapText="1"/>
    </xf>
    <xf numFmtId="166" fontId="25" fillId="2" borderId="1" xfId="2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5" applyNumberFormat="1" applyFont="1" applyFill="1" applyBorder="1" applyAlignment="1" applyProtection="1">
      <alignment horizontal="justify" vertical="top" wrapText="1"/>
      <protection locked="0"/>
    </xf>
    <xf numFmtId="0" fontId="24" fillId="2" borderId="1" xfId="3" applyNumberFormat="1" applyFont="1" applyFill="1" applyBorder="1" applyAlignment="1" applyProtection="1">
      <alignment horizontal="justify" vertical="top" wrapText="1"/>
    </xf>
    <xf numFmtId="0" fontId="23" fillId="2" borderId="1" xfId="3" applyNumberFormat="1" applyFont="1" applyFill="1" applyBorder="1" applyAlignment="1" applyProtection="1">
      <alignment horizontal="justify" vertical="top" wrapText="1"/>
    </xf>
    <xf numFmtId="0" fontId="26" fillId="2" borderId="1" xfId="0" applyNumberFormat="1" applyFont="1" applyFill="1" applyBorder="1" applyAlignment="1">
      <alignment horizontal="justify" vertical="top" wrapText="1"/>
    </xf>
    <xf numFmtId="0" fontId="36" fillId="2" borderId="1" xfId="0" applyFont="1" applyFill="1" applyBorder="1" applyAlignment="1" applyProtection="1">
      <alignment horizontal="justify" vertical="top" wrapText="1"/>
      <protection hidden="1"/>
    </xf>
    <xf numFmtId="0" fontId="37" fillId="2" borderId="1" xfId="0" applyFont="1" applyFill="1" applyBorder="1" applyAlignment="1">
      <alignment horizontal="justify" vertical="top" wrapText="1"/>
    </xf>
    <xf numFmtId="3" fontId="25" fillId="2" borderId="1" xfId="5" applyNumberFormat="1" applyFont="1" applyFill="1" applyBorder="1" applyAlignment="1">
      <alignment horizontal="justify" vertical="top" wrapText="1"/>
    </xf>
    <xf numFmtId="0" fontId="25" fillId="2" borderId="1" xfId="0" applyNumberFormat="1" applyFont="1" applyFill="1" applyBorder="1" applyAlignment="1">
      <alignment horizontal="justify" wrapText="1"/>
    </xf>
    <xf numFmtId="4" fontId="25" fillId="2" borderId="1" xfId="0" applyNumberFormat="1" applyFont="1" applyFill="1" applyBorder="1" applyAlignment="1">
      <alignment horizontal="justify" vertical="top" wrapText="1"/>
    </xf>
    <xf numFmtId="0" fontId="25" fillId="2" borderId="1" xfId="0" applyFont="1" applyFill="1" applyBorder="1" applyAlignment="1">
      <alignment horizontal="justify" vertical="center" wrapText="1"/>
    </xf>
    <xf numFmtId="49" fontId="25" fillId="2" borderId="1" xfId="4" applyNumberFormat="1" applyFont="1" applyFill="1" applyBorder="1" applyAlignment="1" applyProtection="1">
      <alignment horizontal="justify" vertical="top" wrapText="1"/>
      <protection hidden="1"/>
    </xf>
    <xf numFmtId="3" fontId="37" fillId="2" borderId="1" xfId="0" applyNumberFormat="1" applyFont="1" applyFill="1" applyBorder="1" applyAlignment="1">
      <alignment horizontal="justify" vertical="top" wrapText="1"/>
    </xf>
    <xf numFmtId="0" fontId="25" fillId="2" borderId="1" xfId="0" applyFont="1" applyFill="1" applyBorder="1" applyAlignment="1">
      <alignment horizontal="justify" wrapText="1"/>
    </xf>
    <xf numFmtId="3" fontId="25" fillId="2" borderId="1" xfId="0" applyNumberFormat="1" applyFont="1" applyFill="1" applyBorder="1" applyAlignment="1">
      <alignment horizontal="right"/>
    </xf>
    <xf numFmtId="0" fontId="25" fillId="0" borderId="1" xfId="3" applyNumberFormat="1" applyFont="1" applyFill="1" applyBorder="1" applyAlignment="1" applyProtection="1">
      <alignment horizontal="left" vertical="top" wrapText="1"/>
      <protection hidden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3" fontId="25" fillId="2" borderId="1" xfId="0" applyNumberFormat="1" applyFont="1" applyFill="1" applyBorder="1" applyAlignment="1">
      <alignment horizontal="right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49" fontId="25" fillId="2" borderId="1" xfId="3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>
      <alignment horizontal="justify" vertical="top" wrapText="1"/>
    </xf>
    <xf numFmtId="3" fontId="25" fillId="2" borderId="1" xfId="0" applyNumberFormat="1" applyFont="1" applyFill="1" applyBorder="1" applyAlignment="1">
      <alignment horizontal="right"/>
    </xf>
    <xf numFmtId="166" fontId="25" fillId="2" borderId="1" xfId="3" applyNumberFormat="1" applyFont="1" applyFill="1" applyBorder="1" applyAlignment="1" applyProtection="1">
      <alignment horizontal="justify" vertical="top" wrapText="1"/>
    </xf>
    <xf numFmtId="3" fontId="25" fillId="2" borderId="1" xfId="0" applyNumberFormat="1" applyFont="1" applyFill="1" applyBorder="1" applyAlignment="1">
      <alignment horizontal="justify" vertical="top" wrapText="1"/>
    </xf>
    <xf numFmtId="0" fontId="25" fillId="2" borderId="0" xfId="0" applyFont="1" applyFill="1" applyAlignment="1">
      <alignment horizontal="left" vertical="top"/>
    </xf>
    <xf numFmtId="0" fontId="25" fillId="2" borderId="1" xfId="0" applyFont="1" applyFill="1" applyBorder="1" applyAlignment="1" applyProtection="1">
      <alignment horizontal="left" vertical="center" wrapText="1"/>
      <protection hidden="1"/>
    </xf>
    <xf numFmtId="0" fontId="25" fillId="2" borderId="0" xfId="0" applyFont="1" applyFill="1" applyBorder="1" applyAlignment="1" applyProtection="1">
      <alignment horizontal="left" vertical="top" wrapText="1"/>
      <protection hidden="1"/>
    </xf>
    <xf numFmtId="3" fontId="25" fillId="3" borderId="1" xfId="0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justify" vertical="top" wrapText="1"/>
    </xf>
    <xf numFmtId="3" fontId="25" fillId="4" borderId="0" xfId="0" applyNumberFormat="1" applyFont="1" applyFill="1" applyBorder="1"/>
    <xf numFmtId="0" fontId="25" fillId="4" borderId="0" xfId="0" applyFont="1" applyFill="1" applyBorder="1"/>
    <xf numFmtId="0" fontId="25" fillId="4" borderId="0" xfId="0" applyFont="1" applyFill="1"/>
    <xf numFmtId="3" fontId="25" fillId="2" borderId="1" xfId="0" applyNumberFormat="1" applyFont="1" applyFill="1" applyBorder="1" applyAlignment="1">
      <alignment horizontal="justify" vertical="top" wrapText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3" fontId="25" fillId="2" borderId="1" xfId="0" applyNumberFormat="1" applyFont="1" applyFill="1" applyBorder="1" applyAlignment="1">
      <alignment horizontal="right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3" fontId="25" fillId="2" borderId="1" xfId="0" applyNumberFormat="1" applyFont="1" applyFill="1" applyBorder="1" applyAlignment="1">
      <alignment horizontal="right"/>
    </xf>
    <xf numFmtId="3" fontId="25" fillId="2" borderId="0" xfId="3" applyNumberFormat="1" applyFont="1" applyFill="1" applyBorder="1" applyAlignment="1" applyProtection="1">
      <alignment horizontal="justify" vertical="top" wrapText="1"/>
    </xf>
    <xf numFmtId="3" fontId="25" fillId="2" borderId="1" xfId="0" applyNumberFormat="1" applyFont="1" applyFill="1" applyBorder="1" applyAlignment="1">
      <alignment horizontal="justify" vertical="top" wrapText="1"/>
    </xf>
    <xf numFmtId="0" fontId="25" fillId="2" borderId="0" xfId="3" applyNumberFormat="1" applyFont="1" applyFill="1" applyBorder="1" applyAlignment="1" applyProtection="1">
      <alignment horizontal="justify" vertical="top" wrapText="1"/>
      <protection hidden="1"/>
    </xf>
    <xf numFmtId="3" fontId="25" fillId="2" borderId="1" xfId="0" applyNumberFormat="1" applyFont="1" applyFill="1" applyBorder="1" applyAlignment="1">
      <alignment horizontal="justify" vertical="top" wrapText="1"/>
    </xf>
    <xf numFmtId="3" fontId="25" fillId="5" borderId="0" xfId="0" applyNumberFormat="1" applyFont="1" applyFill="1" applyBorder="1" applyAlignment="1">
      <alignment horizontal="justify" vertical="top" wrapText="1"/>
    </xf>
    <xf numFmtId="3" fontId="25" fillId="2" borderId="1" xfId="0" applyNumberFormat="1" applyFont="1" applyFill="1" applyBorder="1" applyAlignment="1">
      <alignment horizontal="justify" vertical="top" wrapText="1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0" fontId="25" fillId="2" borderId="2" xfId="3" applyNumberFormat="1" applyFont="1" applyFill="1" applyBorder="1" applyAlignment="1" applyProtection="1">
      <alignment horizontal="left" vertical="top" wrapText="1"/>
      <protection hidden="1"/>
    </xf>
    <xf numFmtId="0" fontId="25" fillId="2" borderId="3" xfId="3" applyNumberFormat="1" applyFont="1" applyFill="1" applyBorder="1" applyAlignment="1" applyProtection="1">
      <alignment horizontal="left" vertical="top" wrapText="1"/>
      <protection hidden="1"/>
    </xf>
    <xf numFmtId="49" fontId="25" fillId="2" borderId="1" xfId="3" applyNumberFormat="1" applyFont="1" applyFill="1" applyBorder="1" applyAlignment="1" applyProtection="1">
      <alignment horizontal="left" vertical="top" wrapText="1"/>
      <protection hidden="1"/>
    </xf>
    <xf numFmtId="49" fontId="24" fillId="2" borderId="2" xfId="4" applyNumberFormat="1" applyFont="1" applyFill="1" applyBorder="1" applyAlignment="1" applyProtection="1">
      <alignment horizontal="center" wrapText="1"/>
      <protection hidden="1"/>
    </xf>
    <xf numFmtId="49" fontId="24" fillId="2" borderId="3" xfId="4" applyNumberFormat="1" applyFont="1" applyFill="1" applyBorder="1" applyAlignment="1" applyProtection="1">
      <alignment horizontal="center" wrapText="1"/>
      <protection hidden="1"/>
    </xf>
    <xf numFmtId="3" fontId="25" fillId="2" borderId="1" xfId="0" applyNumberFormat="1" applyFont="1" applyFill="1" applyBorder="1" applyAlignment="1">
      <alignment horizontal="justify" vertical="top" wrapText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3" fontId="25" fillId="2" borderId="1" xfId="0" applyNumberFormat="1" applyFont="1" applyFill="1" applyBorder="1" applyAlignment="1">
      <alignment horizontal="right"/>
    </xf>
    <xf numFmtId="3" fontId="25" fillId="2" borderId="1" xfId="2" applyNumberFormat="1" applyFont="1" applyFill="1" applyBorder="1" applyAlignment="1" applyProtection="1">
      <alignment horizontal="right" wrapText="1"/>
      <protection hidden="1"/>
    </xf>
    <xf numFmtId="166" fontId="25" fillId="2" borderId="1" xfId="3" applyNumberFormat="1" applyFont="1" applyFill="1" applyBorder="1" applyAlignment="1" applyProtection="1">
      <alignment horizontal="justify" vertical="top" wrapText="1"/>
    </xf>
    <xf numFmtId="0" fontId="24" fillId="2" borderId="0" xfId="0" applyFont="1" applyFill="1" applyAlignment="1">
      <alignment horizontal="center" vertical="top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</cellXfs>
  <cellStyles count="54467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L1258"/>
  <sheetViews>
    <sheetView showGridLines="0" tabSelected="1" view="pageBreakPreview" zoomScale="120" zoomScaleNormal="50" zoomScaleSheetLayoutView="120" workbookViewId="0">
      <pane ySplit="8" topLeftCell="A273" activePane="bottomLeft" state="frozen"/>
      <selection pane="bottomLeft" activeCell="F276" sqref="F276"/>
    </sheetView>
  </sheetViews>
  <sheetFormatPr defaultColWidth="9.140625" defaultRowHeight="15.75" x14ac:dyDescent="0.25"/>
  <cols>
    <col min="1" max="1" width="9.28515625" style="11" customWidth="1"/>
    <col min="2" max="2" width="42.5703125" style="12" customWidth="1"/>
    <col min="3" max="3" width="16.85546875" style="13" customWidth="1"/>
    <col min="4" max="4" width="16.140625" style="13" customWidth="1"/>
    <col min="5" max="5" width="15" style="13" customWidth="1"/>
    <col min="6" max="6" width="68.140625" style="15" customWidth="1"/>
    <col min="7" max="7" width="15.140625" style="16" customWidth="1"/>
    <col min="8" max="8" width="63.85546875" style="16" customWidth="1"/>
    <col min="9" max="9" width="51.85546875" style="16" customWidth="1"/>
    <col min="10" max="11" width="9.140625" style="16"/>
    <col min="12" max="12" width="69.140625" style="16" customWidth="1"/>
    <col min="13" max="14" width="9.140625" style="16"/>
    <col min="15" max="16384" width="9.140625" style="13"/>
  </cols>
  <sheetData>
    <row r="1" spans="1:8" x14ac:dyDescent="0.25">
      <c r="F1" s="1" t="s">
        <v>464</v>
      </c>
    </row>
    <row r="2" spans="1:8" x14ac:dyDescent="0.25">
      <c r="F2" s="2" t="s">
        <v>105</v>
      </c>
    </row>
    <row r="3" spans="1:8" x14ac:dyDescent="0.25">
      <c r="F3" s="17"/>
    </row>
    <row r="4" spans="1:8" ht="33.75" customHeight="1" x14ac:dyDescent="0.25">
      <c r="A4" s="240" t="s">
        <v>402</v>
      </c>
      <c r="B4" s="240"/>
      <c r="C4" s="240"/>
      <c r="D4" s="240"/>
      <c r="E4" s="240"/>
      <c r="F4" s="240"/>
    </row>
    <row r="5" spans="1:8" x14ac:dyDescent="0.25">
      <c r="B5" s="210"/>
      <c r="F5" s="18" t="s">
        <v>106</v>
      </c>
    </row>
    <row r="6" spans="1:8" ht="17.25" customHeight="1" x14ac:dyDescent="0.25">
      <c r="A6" s="241" t="s">
        <v>0</v>
      </c>
      <c r="B6" s="242" t="s">
        <v>67</v>
      </c>
      <c r="C6" s="245" t="s">
        <v>409</v>
      </c>
      <c r="D6" s="245" t="s">
        <v>410</v>
      </c>
      <c r="E6" s="245" t="s">
        <v>411</v>
      </c>
      <c r="F6" s="246" t="s">
        <v>412</v>
      </c>
    </row>
    <row r="7" spans="1:8" ht="18.75" customHeight="1" x14ac:dyDescent="0.25">
      <c r="A7" s="241"/>
      <c r="B7" s="243"/>
      <c r="C7" s="245"/>
      <c r="D7" s="245"/>
      <c r="E7" s="245"/>
      <c r="F7" s="246"/>
    </row>
    <row r="8" spans="1:8" ht="27.75" customHeight="1" x14ac:dyDescent="0.25">
      <c r="A8" s="241"/>
      <c r="B8" s="244"/>
      <c r="C8" s="245"/>
      <c r="D8" s="245"/>
      <c r="E8" s="245"/>
      <c r="F8" s="246"/>
    </row>
    <row r="9" spans="1:8" ht="33.75" customHeight="1" x14ac:dyDescent="0.25">
      <c r="A9" s="3" t="s">
        <v>73</v>
      </c>
      <c r="B9" s="19" t="s">
        <v>1</v>
      </c>
      <c r="C9" s="10">
        <f>C10+C14+C78+C64+C67+C84+C74+C71</f>
        <v>670008600</v>
      </c>
      <c r="D9" s="10">
        <f t="shared" ref="D9:E9" si="0">D10+D14+D78+D64+D67+D84+D74+D71</f>
        <v>145600000</v>
      </c>
      <c r="E9" s="10">
        <f t="shared" si="0"/>
        <v>247852284</v>
      </c>
      <c r="F9" s="173"/>
      <c r="G9" s="20"/>
      <c r="H9" s="20"/>
    </row>
    <row r="10" spans="1:8" ht="47.25" hidden="1" x14ac:dyDescent="0.25">
      <c r="A10" s="3" t="s">
        <v>74</v>
      </c>
      <c r="B10" s="21" t="s">
        <v>162</v>
      </c>
      <c r="C10" s="10">
        <f>C11</f>
        <v>0</v>
      </c>
      <c r="D10" s="10">
        <f t="shared" ref="D10:E10" si="1">D11</f>
        <v>0</v>
      </c>
      <c r="E10" s="10">
        <f t="shared" si="1"/>
        <v>0</v>
      </c>
      <c r="F10" s="22"/>
      <c r="G10" s="20"/>
      <c r="H10" s="20"/>
    </row>
    <row r="11" spans="1:8" hidden="1" x14ac:dyDescent="0.25">
      <c r="A11" s="3"/>
      <c r="B11" s="23" t="s">
        <v>255</v>
      </c>
      <c r="C11" s="24">
        <f>C12+C13</f>
        <v>0</v>
      </c>
      <c r="D11" s="24">
        <f t="shared" ref="D11:E11" si="2">D12+D13</f>
        <v>0</v>
      </c>
      <c r="E11" s="24">
        <f t="shared" si="2"/>
        <v>0</v>
      </c>
      <c r="F11" s="22"/>
      <c r="G11" s="20"/>
      <c r="H11" s="20"/>
    </row>
    <row r="12" spans="1:8" hidden="1" x14ac:dyDescent="0.25">
      <c r="A12" s="3"/>
      <c r="B12" s="7"/>
      <c r="C12" s="8"/>
      <c r="D12" s="8"/>
      <c r="E12" s="8"/>
      <c r="F12" s="188"/>
      <c r="G12" s="20"/>
      <c r="H12" s="20"/>
    </row>
    <row r="13" spans="1:8" hidden="1" x14ac:dyDescent="0.25">
      <c r="A13" s="3"/>
      <c r="B13" s="7"/>
      <c r="C13" s="8"/>
      <c r="D13" s="8"/>
      <c r="E13" s="8"/>
      <c r="F13" s="22"/>
      <c r="G13" s="20"/>
      <c r="H13" s="20"/>
    </row>
    <row r="14" spans="1:8" ht="50.25" customHeight="1" x14ac:dyDescent="0.25">
      <c r="A14" s="3" t="s">
        <v>75</v>
      </c>
      <c r="B14" s="26" t="s">
        <v>26</v>
      </c>
      <c r="C14" s="27">
        <f>C15</f>
        <v>440008600</v>
      </c>
      <c r="D14" s="27">
        <f t="shared" ref="D14:E14" si="3">D15</f>
        <v>145600000</v>
      </c>
      <c r="E14" s="27">
        <f t="shared" si="3"/>
        <v>4137784</v>
      </c>
      <c r="F14" s="174"/>
      <c r="G14" s="20"/>
      <c r="H14" s="20"/>
    </row>
    <row r="15" spans="1:8" ht="31.5" x14ac:dyDescent="0.25">
      <c r="A15" s="3"/>
      <c r="B15" s="23" t="s">
        <v>264</v>
      </c>
      <c r="C15" s="28">
        <f>SUM(C16:C63)</f>
        <v>440008600</v>
      </c>
      <c r="D15" s="28">
        <f t="shared" ref="D15:E15" si="4">SUM(D16:D63)</f>
        <v>145600000</v>
      </c>
      <c r="E15" s="28">
        <f t="shared" si="4"/>
        <v>4137784</v>
      </c>
      <c r="F15" s="174"/>
      <c r="G15" s="20"/>
      <c r="H15" s="20"/>
    </row>
    <row r="16" spans="1:8" ht="51" customHeight="1" x14ac:dyDescent="0.25">
      <c r="A16" s="3"/>
      <c r="B16" s="7"/>
      <c r="C16" s="28"/>
      <c r="D16" s="31">
        <v>145600000</v>
      </c>
      <c r="E16" s="31"/>
      <c r="F16" s="29" t="s">
        <v>465</v>
      </c>
      <c r="G16" s="20"/>
      <c r="H16" s="20"/>
    </row>
    <row r="17" spans="1:8" ht="114" hidden="1" customHeight="1" x14ac:dyDescent="0.25">
      <c r="A17" s="3"/>
      <c r="B17" s="23"/>
      <c r="C17" s="28"/>
      <c r="D17" s="31"/>
      <c r="E17" s="31"/>
      <c r="F17" s="29"/>
      <c r="G17" s="20"/>
      <c r="H17" s="20"/>
    </row>
    <row r="18" spans="1:8" ht="51.75" customHeight="1" x14ac:dyDescent="0.25">
      <c r="A18" s="3"/>
      <c r="B18" s="30"/>
      <c r="C18" s="31"/>
      <c r="D18" s="32"/>
      <c r="E18" s="32">
        <v>4137784</v>
      </c>
      <c r="F18" s="33" t="s">
        <v>488</v>
      </c>
      <c r="G18" s="20"/>
      <c r="H18" s="20"/>
    </row>
    <row r="19" spans="1:8" ht="66" customHeight="1" x14ac:dyDescent="0.25">
      <c r="A19" s="3"/>
      <c r="B19" s="30" t="s">
        <v>463</v>
      </c>
      <c r="C19" s="31">
        <v>20800</v>
      </c>
      <c r="D19" s="32"/>
      <c r="E19" s="32"/>
      <c r="F19" s="33" t="s">
        <v>414</v>
      </c>
      <c r="G19" s="20"/>
      <c r="H19" s="20"/>
    </row>
    <row r="20" spans="1:8" ht="97.5" customHeight="1" x14ac:dyDescent="0.25">
      <c r="A20" s="3"/>
      <c r="B20" s="30" t="s">
        <v>416</v>
      </c>
      <c r="C20" s="31">
        <v>439987800</v>
      </c>
      <c r="D20" s="32"/>
      <c r="E20" s="32"/>
      <c r="F20" s="33" t="s">
        <v>415</v>
      </c>
      <c r="G20" s="20"/>
      <c r="H20" s="20"/>
    </row>
    <row r="21" spans="1:8" ht="162" hidden="1" customHeight="1" x14ac:dyDescent="0.25">
      <c r="A21" s="3"/>
      <c r="B21" s="30" t="s">
        <v>322</v>
      </c>
      <c r="C21" s="31"/>
      <c r="D21" s="32"/>
      <c r="E21" s="32"/>
      <c r="F21" s="33" t="s">
        <v>391</v>
      </c>
      <c r="G21" s="20"/>
      <c r="H21" s="20"/>
    </row>
    <row r="22" spans="1:8" ht="47.25" hidden="1" x14ac:dyDescent="0.25">
      <c r="A22" s="3"/>
      <c r="B22" s="30" t="s">
        <v>323</v>
      </c>
      <c r="C22" s="31"/>
      <c r="D22" s="32"/>
      <c r="E22" s="32"/>
      <c r="F22" s="33" t="s">
        <v>392</v>
      </c>
      <c r="G22" s="20"/>
      <c r="H22" s="20"/>
    </row>
    <row r="23" spans="1:8" ht="162" hidden="1" customHeight="1" x14ac:dyDescent="0.25">
      <c r="A23" s="3"/>
      <c r="B23" s="7" t="s">
        <v>322</v>
      </c>
      <c r="C23" s="31"/>
      <c r="D23" s="32"/>
      <c r="E23" s="32"/>
      <c r="F23" s="34" t="s">
        <v>393</v>
      </c>
      <c r="G23" s="20"/>
      <c r="H23" s="20"/>
    </row>
    <row r="24" spans="1:8" ht="131.25" hidden="1" customHeight="1" x14ac:dyDescent="0.25">
      <c r="A24" s="3"/>
      <c r="B24" s="7" t="s">
        <v>324</v>
      </c>
      <c r="C24" s="31"/>
      <c r="D24" s="32"/>
      <c r="E24" s="32"/>
      <c r="F24" s="34" t="s">
        <v>394</v>
      </c>
      <c r="G24" s="20"/>
      <c r="H24" s="20"/>
    </row>
    <row r="25" spans="1:8" ht="131.25" hidden="1" customHeight="1" x14ac:dyDescent="0.25">
      <c r="A25" s="3"/>
      <c r="B25" s="7" t="s">
        <v>325</v>
      </c>
      <c r="C25" s="31"/>
      <c r="D25" s="32"/>
      <c r="E25" s="32"/>
      <c r="F25" s="33" t="s">
        <v>326</v>
      </c>
      <c r="G25" s="20"/>
      <c r="H25" s="20"/>
    </row>
    <row r="26" spans="1:8" hidden="1" x14ac:dyDescent="0.25">
      <c r="A26" s="3"/>
      <c r="B26" s="7"/>
      <c r="C26" s="31"/>
      <c r="D26" s="32"/>
      <c r="E26" s="32"/>
      <c r="F26" s="34"/>
      <c r="G26" s="20"/>
      <c r="H26" s="20"/>
    </row>
    <row r="27" spans="1:8" hidden="1" x14ac:dyDescent="0.25">
      <c r="A27" s="3"/>
      <c r="B27" s="30"/>
      <c r="C27" s="31"/>
      <c r="D27" s="32"/>
      <c r="E27" s="32"/>
      <c r="F27" s="34"/>
      <c r="G27" s="20"/>
      <c r="H27" s="20"/>
    </row>
    <row r="28" spans="1:8" hidden="1" x14ac:dyDescent="0.25">
      <c r="A28" s="3"/>
      <c r="B28" s="30"/>
      <c r="C28" s="31"/>
      <c r="D28" s="32"/>
      <c r="E28" s="32"/>
      <c r="F28" s="33"/>
      <c r="G28" s="20"/>
      <c r="H28" s="20"/>
    </row>
    <row r="29" spans="1:8" hidden="1" x14ac:dyDescent="0.25">
      <c r="A29" s="3"/>
      <c r="B29" s="7"/>
      <c r="C29" s="31"/>
      <c r="D29" s="32"/>
      <c r="E29" s="32"/>
      <c r="F29" s="33"/>
      <c r="G29" s="20"/>
      <c r="H29" s="20"/>
    </row>
    <row r="30" spans="1:8" hidden="1" x14ac:dyDescent="0.25">
      <c r="A30" s="3"/>
      <c r="B30" s="30"/>
      <c r="C30" s="31"/>
      <c r="D30" s="32"/>
      <c r="E30" s="32"/>
      <c r="F30" s="33"/>
      <c r="G30" s="20"/>
      <c r="H30" s="20"/>
    </row>
    <row r="31" spans="1:8" hidden="1" x14ac:dyDescent="0.25">
      <c r="A31" s="3"/>
      <c r="B31" s="7"/>
      <c r="C31" s="31"/>
      <c r="D31" s="32"/>
      <c r="E31" s="32"/>
      <c r="F31" s="33"/>
      <c r="G31" s="20"/>
      <c r="H31" s="20"/>
    </row>
    <row r="32" spans="1:8" hidden="1" x14ac:dyDescent="0.25">
      <c r="A32" s="3"/>
      <c r="B32" s="7"/>
      <c r="C32" s="31"/>
      <c r="D32" s="32"/>
      <c r="E32" s="32"/>
      <c r="F32" s="33"/>
      <c r="G32" s="20"/>
      <c r="H32" s="20"/>
    </row>
    <row r="33" spans="1:8" hidden="1" x14ac:dyDescent="0.25">
      <c r="A33" s="3"/>
      <c r="B33" s="7"/>
      <c r="C33" s="31"/>
      <c r="D33" s="32"/>
      <c r="E33" s="32"/>
      <c r="F33" s="33"/>
      <c r="G33" s="20"/>
      <c r="H33" s="20"/>
    </row>
    <row r="34" spans="1:8" hidden="1" x14ac:dyDescent="0.25">
      <c r="A34" s="3"/>
      <c r="B34" s="7"/>
      <c r="C34" s="31"/>
      <c r="D34" s="32"/>
      <c r="E34" s="32"/>
      <c r="F34" s="33"/>
      <c r="G34" s="20"/>
      <c r="H34" s="20"/>
    </row>
    <row r="35" spans="1:8" hidden="1" x14ac:dyDescent="0.25">
      <c r="A35" s="3"/>
      <c r="B35" s="7"/>
      <c r="C35" s="31"/>
      <c r="D35" s="32"/>
      <c r="E35" s="32"/>
      <c r="F35" s="33"/>
      <c r="G35" s="20"/>
      <c r="H35" s="20"/>
    </row>
    <row r="36" spans="1:8" hidden="1" x14ac:dyDescent="0.25">
      <c r="A36" s="3"/>
      <c r="B36" s="7"/>
      <c r="C36" s="31"/>
      <c r="D36" s="32"/>
      <c r="E36" s="32"/>
      <c r="F36" s="33"/>
      <c r="G36" s="20"/>
      <c r="H36" s="20"/>
    </row>
    <row r="37" spans="1:8" hidden="1" x14ac:dyDescent="0.25">
      <c r="A37" s="3"/>
      <c r="B37" s="7"/>
      <c r="C37" s="31"/>
      <c r="D37" s="32"/>
      <c r="E37" s="32"/>
      <c r="F37" s="33"/>
      <c r="G37" s="20"/>
      <c r="H37" s="20"/>
    </row>
    <row r="38" spans="1:8" hidden="1" x14ac:dyDescent="0.25">
      <c r="A38" s="3"/>
      <c r="B38" s="7"/>
      <c r="C38" s="31"/>
      <c r="D38" s="32"/>
      <c r="E38" s="32"/>
      <c r="F38" s="33"/>
      <c r="G38" s="20"/>
      <c r="H38" s="20"/>
    </row>
    <row r="39" spans="1:8" hidden="1" x14ac:dyDescent="0.25">
      <c r="A39" s="3"/>
      <c r="B39" s="7"/>
      <c r="C39" s="31"/>
      <c r="D39" s="32"/>
      <c r="E39" s="32"/>
      <c r="F39" s="33"/>
      <c r="G39" s="20"/>
      <c r="H39" s="20"/>
    </row>
    <row r="40" spans="1:8" hidden="1" x14ac:dyDescent="0.25">
      <c r="A40" s="3"/>
      <c r="B40" s="7"/>
      <c r="C40" s="31"/>
      <c r="D40" s="32"/>
      <c r="E40" s="32"/>
      <c r="F40" s="33"/>
      <c r="G40" s="20"/>
      <c r="H40" s="20"/>
    </row>
    <row r="41" spans="1:8" hidden="1" x14ac:dyDescent="0.25">
      <c r="A41" s="3"/>
      <c r="B41" s="7"/>
      <c r="C41" s="31"/>
      <c r="D41" s="32"/>
      <c r="E41" s="32"/>
      <c r="F41" s="33"/>
      <c r="G41" s="20"/>
      <c r="H41" s="20"/>
    </row>
    <row r="42" spans="1:8" hidden="1" x14ac:dyDescent="0.25">
      <c r="A42" s="3"/>
      <c r="B42" s="7"/>
      <c r="C42" s="31"/>
      <c r="D42" s="32"/>
      <c r="E42" s="32"/>
      <c r="F42" s="33"/>
      <c r="G42" s="20"/>
      <c r="H42" s="20"/>
    </row>
    <row r="43" spans="1:8" hidden="1" x14ac:dyDescent="0.25">
      <c r="A43" s="3"/>
      <c r="B43" s="7"/>
      <c r="C43" s="31"/>
      <c r="D43" s="32"/>
      <c r="E43" s="32"/>
      <c r="F43" s="33"/>
      <c r="G43" s="20"/>
      <c r="H43" s="20"/>
    </row>
    <row r="44" spans="1:8" hidden="1" x14ac:dyDescent="0.25">
      <c r="A44" s="3"/>
      <c r="B44" s="7"/>
      <c r="C44" s="31"/>
      <c r="D44" s="32"/>
      <c r="E44" s="32"/>
      <c r="F44" s="33"/>
      <c r="G44" s="20"/>
      <c r="H44" s="20"/>
    </row>
    <row r="45" spans="1:8" hidden="1" x14ac:dyDescent="0.25">
      <c r="A45" s="3"/>
      <c r="B45" s="7"/>
      <c r="C45" s="31"/>
      <c r="D45" s="32"/>
      <c r="E45" s="32"/>
      <c r="F45" s="33"/>
      <c r="G45" s="20"/>
      <c r="H45" s="20"/>
    </row>
    <row r="46" spans="1:8" hidden="1" x14ac:dyDescent="0.25">
      <c r="A46" s="3"/>
      <c r="B46" s="7"/>
      <c r="C46" s="31"/>
      <c r="D46" s="32"/>
      <c r="E46" s="32"/>
      <c r="F46" s="34"/>
      <c r="G46" s="20"/>
      <c r="H46" s="20"/>
    </row>
    <row r="47" spans="1:8" hidden="1" x14ac:dyDescent="0.25">
      <c r="A47" s="3"/>
      <c r="B47" s="7"/>
      <c r="C47" s="31"/>
      <c r="D47" s="32"/>
      <c r="E47" s="32"/>
      <c r="F47" s="34"/>
      <c r="G47" s="20"/>
      <c r="H47" s="20"/>
    </row>
    <row r="48" spans="1:8" hidden="1" x14ac:dyDescent="0.25">
      <c r="A48" s="3"/>
      <c r="B48" s="7"/>
      <c r="C48" s="31"/>
      <c r="D48" s="32"/>
      <c r="E48" s="32"/>
      <c r="F48" s="34"/>
      <c r="G48" s="20"/>
      <c r="H48" s="20"/>
    </row>
    <row r="49" spans="1:8" hidden="1" x14ac:dyDescent="0.25">
      <c r="A49" s="3"/>
      <c r="B49" s="7"/>
      <c r="C49" s="31"/>
      <c r="D49" s="32"/>
      <c r="E49" s="32"/>
      <c r="F49" s="34"/>
      <c r="G49" s="20"/>
      <c r="H49" s="20"/>
    </row>
    <row r="50" spans="1:8" hidden="1" x14ac:dyDescent="0.25">
      <c r="A50" s="3"/>
      <c r="B50" s="7"/>
      <c r="C50" s="31"/>
      <c r="D50" s="32"/>
      <c r="E50" s="32"/>
      <c r="F50" s="34"/>
      <c r="G50" s="20"/>
      <c r="H50" s="20"/>
    </row>
    <row r="51" spans="1:8" hidden="1" x14ac:dyDescent="0.25">
      <c r="A51" s="3"/>
      <c r="B51" s="7"/>
      <c r="C51" s="31"/>
      <c r="D51" s="32"/>
      <c r="E51" s="32"/>
      <c r="F51" s="34"/>
      <c r="G51" s="20"/>
      <c r="H51" s="20"/>
    </row>
    <row r="52" spans="1:8" hidden="1" x14ac:dyDescent="0.25">
      <c r="A52" s="3"/>
      <c r="B52" s="7"/>
      <c r="C52" s="31"/>
      <c r="D52" s="32"/>
      <c r="E52" s="32"/>
      <c r="F52" s="34"/>
      <c r="G52" s="20"/>
      <c r="H52" s="20"/>
    </row>
    <row r="53" spans="1:8" hidden="1" x14ac:dyDescent="0.25">
      <c r="A53" s="3"/>
      <c r="B53" s="7"/>
      <c r="C53" s="31"/>
      <c r="D53" s="32"/>
      <c r="E53" s="32"/>
      <c r="F53" s="34"/>
      <c r="G53" s="20"/>
      <c r="H53" s="20"/>
    </row>
    <row r="54" spans="1:8" hidden="1" x14ac:dyDescent="0.25">
      <c r="A54" s="3"/>
      <c r="B54" s="7"/>
      <c r="C54" s="31"/>
      <c r="D54" s="32"/>
      <c r="E54" s="32"/>
      <c r="F54" s="34"/>
      <c r="G54" s="20"/>
      <c r="H54" s="20"/>
    </row>
    <row r="55" spans="1:8" hidden="1" x14ac:dyDescent="0.25">
      <c r="A55" s="3"/>
      <c r="B55" s="30"/>
      <c r="C55" s="31"/>
      <c r="D55" s="32"/>
      <c r="E55" s="32"/>
      <c r="F55" s="34"/>
      <c r="G55" s="20"/>
      <c r="H55" s="20"/>
    </row>
    <row r="56" spans="1:8" hidden="1" x14ac:dyDescent="0.25">
      <c r="A56" s="3"/>
      <c r="B56" s="30"/>
      <c r="C56" s="31"/>
      <c r="D56" s="32"/>
      <c r="E56" s="32"/>
      <c r="F56" s="33"/>
      <c r="G56" s="20"/>
      <c r="H56" s="20"/>
    </row>
    <row r="57" spans="1:8" hidden="1" x14ac:dyDescent="0.25">
      <c r="A57" s="3"/>
      <c r="B57" s="7"/>
      <c r="C57" s="31"/>
      <c r="D57" s="32"/>
      <c r="E57" s="32"/>
      <c r="F57" s="33"/>
      <c r="G57" s="20"/>
      <c r="H57" s="20"/>
    </row>
    <row r="58" spans="1:8" hidden="1" x14ac:dyDescent="0.25">
      <c r="A58" s="3"/>
      <c r="B58" s="7"/>
      <c r="C58" s="31"/>
      <c r="D58" s="32"/>
      <c r="E58" s="32"/>
      <c r="F58" s="33"/>
      <c r="G58" s="20"/>
      <c r="H58" s="20"/>
    </row>
    <row r="59" spans="1:8" hidden="1" x14ac:dyDescent="0.25">
      <c r="A59" s="3"/>
      <c r="B59" s="30"/>
      <c r="C59" s="31"/>
      <c r="D59" s="32"/>
      <c r="E59" s="32"/>
      <c r="F59" s="33"/>
      <c r="G59" s="20"/>
      <c r="H59" s="20"/>
    </row>
    <row r="60" spans="1:8" hidden="1" x14ac:dyDescent="0.25">
      <c r="A60" s="3"/>
      <c r="B60" s="7"/>
      <c r="C60" s="31"/>
      <c r="D60" s="32"/>
      <c r="E60" s="32"/>
      <c r="F60" s="33"/>
      <c r="G60" s="20"/>
      <c r="H60" s="20"/>
    </row>
    <row r="61" spans="1:8" hidden="1" x14ac:dyDescent="0.25">
      <c r="A61" s="3"/>
      <c r="B61" s="7"/>
      <c r="C61" s="31"/>
      <c r="D61" s="32"/>
      <c r="E61" s="32"/>
      <c r="F61" s="33"/>
      <c r="G61" s="20"/>
      <c r="H61" s="20"/>
    </row>
    <row r="62" spans="1:8" hidden="1" x14ac:dyDescent="0.25">
      <c r="A62" s="3"/>
      <c r="B62" s="7"/>
      <c r="C62" s="31"/>
      <c r="D62" s="32"/>
      <c r="E62" s="32"/>
      <c r="F62" s="33"/>
      <c r="G62" s="20"/>
      <c r="H62" s="20"/>
    </row>
    <row r="63" spans="1:8" hidden="1" x14ac:dyDescent="0.25">
      <c r="A63" s="3"/>
      <c r="B63" s="23"/>
      <c r="C63" s="31"/>
      <c r="D63" s="32"/>
      <c r="E63" s="32"/>
      <c r="F63" s="33"/>
      <c r="G63" s="20"/>
      <c r="H63" s="20"/>
    </row>
    <row r="64" spans="1:8" ht="47.25" hidden="1" x14ac:dyDescent="0.25">
      <c r="A64" s="3" t="s">
        <v>170</v>
      </c>
      <c r="B64" s="21" t="s">
        <v>171</v>
      </c>
      <c r="C64" s="27">
        <f>C65</f>
        <v>0</v>
      </c>
      <c r="D64" s="27">
        <f t="shared" ref="D64:E65" si="5">D65</f>
        <v>0</v>
      </c>
      <c r="E64" s="27">
        <f t="shared" si="5"/>
        <v>0</v>
      </c>
      <c r="F64" s="33"/>
      <c r="G64" s="20"/>
      <c r="H64" s="20"/>
    </row>
    <row r="65" spans="1:8" ht="31.5" hidden="1" x14ac:dyDescent="0.25">
      <c r="A65" s="3"/>
      <c r="B65" s="23" t="s">
        <v>264</v>
      </c>
      <c r="C65" s="28">
        <f>C66</f>
        <v>0</v>
      </c>
      <c r="D65" s="28">
        <f t="shared" si="5"/>
        <v>0</v>
      </c>
      <c r="E65" s="28">
        <f t="shared" si="5"/>
        <v>0</v>
      </c>
      <c r="F65" s="29"/>
      <c r="G65" s="20"/>
      <c r="H65" s="20"/>
    </row>
    <row r="66" spans="1:8" hidden="1" x14ac:dyDescent="0.25">
      <c r="A66" s="3"/>
      <c r="B66" s="23"/>
      <c r="C66" s="31"/>
      <c r="D66" s="32"/>
      <c r="E66" s="32"/>
      <c r="F66" s="33"/>
      <c r="G66" s="20"/>
      <c r="H66" s="20"/>
    </row>
    <row r="67" spans="1:8" ht="47.25" x14ac:dyDescent="0.25">
      <c r="A67" s="3" t="s">
        <v>172</v>
      </c>
      <c r="B67" s="21" t="s">
        <v>173</v>
      </c>
      <c r="C67" s="27">
        <f>C68</f>
        <v>230000000</v>
      </c>
      <c r="D67" s="27">
        <f t="shared" ref="D67:E67" si="6">D68</f>
        <v>0</v>
      </c>
      <c r="E67" s="27">
        <f t="shared" si="6"/>
        <v>230000000</v>
      </c>
      <c r="F67" s="33"/>
      <c r="G67" s="20"/>
      <c r="H67" s="20"/>
    </row>
    <row r="68" spans="1:8" x14ac:dyDescent="0.25">
      <c r="A68" s="3"/>
      <c r="B68" s="23" t="s">
        <v>255</v>
      </c>
      <c r="C68" s="28">
        <f>C69+C70</f>
        <v>230000000</v>
      </c>
      <c r="D68" s="28">
        <f t="shared" ref="D68:E68" si="7">D69+D70</f>
        <v>0</v>
      </c>
      <c r="E68" s="28">
        <f t="shared" si="7"/>
        <v>230000000</v>
      </c>
      <c r="F68" s="33"/>
      <c r="G68" s="20"/>
      <c r="H68" s="20"/>
    </row>
    <row r="69" spans="1:8" ht="98.25" customHeight="1" x14ac:dyDescent="0.25">
      <c r="A69" s="3"/>
      <c r="B69" s="30" t="s">
        <v>417</v>
      </c>
      <c r="C69" s="31">
        <v>230000000</v>
      </c>
      <c r="D69" s="32"/>
      <c r="E69" s="32">
        <v>230000000</v>
      </c>
      <c r="F69" s="33" t="s">
        <v>418</v>
      </c>
      <c r="G69" s="20"/>
      <c r="H69" s="20"/>
    </row>
    <row r="70" spans="1:8" ht="81" hidden="1" customHeight="1" x14ac:dyDescent="0.25">
      <c r="A70" s="3"/>
      <c r="B70" s="7" t="s">
        <v>419</v>
      </c>
      <c r="C70" s="31"/>
      <c r="D70" s="32"/>
      <c r="E70" s="32"/>
      <c r="F70" s="33" t="s">
        <v>372</v>
      </c>
      <c r="G70" s="20"/>
      <c r="H70" s="20"/>
    </row>
    <row r="71" spans="1:8" ht="79.5" hidden="1" customHeight="1" x14ac:dyDescent="0.25">
      <c r="A71" s="3" t="s">
        <v>249</v>
      </c>
      <c r="B71" s="21" t="s">
        <v>250</v>
      </c>
      <c r="C71" s="27">
        <f>C72</f>
        <v>0</v>
      </c>
      <c r="D71" s="27">
        <f t="shared" ref="D71:E72" si="8">D72</f>
        <v>0</v>
      </c>
      <c r="E71" s="27">
        <f t="shared" si="8"/>
        <v>0</v>
      </c>
      <c r="F71" s="33"/>
      <c r="G71" s="20"/>
      <c r="H71" s="20"/>
    </row>
    <row r="72" spans="1:8" ht="31.5" hidden="1" x14ac:dyDescent="0.25">
      <c r="A72" s="3"/>
      <c r="B72" s="23" t="s">
        <v>264</v>
      </c>
      <c r="C72" s="28">
        <f>C73</f>
        <v>0</v>
      </c>
      <c r="D72" s="28">
        <f t="shared" si="8"/>
        <v>0</v>
      </c>
      <c r="E72" s="28">
        <f t="shared" si="8"/>
        <v>0</v>
      </c>
      <c r="F72" s="33"/>
      <c r="G72" s="20"/>
      <c r="H72" s="20"/>
    </row>
    <row r="73" spans="1:8" hidden="1" x14ac:dyDescent="0.25">
      <c r="A73" s="3"/>
      <c r="B73" s="7"/>
      <c r="C73" s="31"/>
      <c r="D73" s="32"/>
      <c r="E73" s="32"/>
      <c r="F73" s="128"/>
      <c r="G73" s="20"/>
      <c r="H73" s="20"/>
    </row>
    <row r="74" spans="1:8" ht="63" x14ac:dyDescent="0.25">
      <c r="A74" s="3" t="s">
        <v>184</v>
      </c>
      <c r="B74" s="21" t="s">
        <v>258</v>
      </c>
      <c r="C74" s="27">
        <f>C75</f>
        <v>0</v>
      </c>
      <c r="D74" s="27">
        <f t="shared" ref="D74:E74" si="9">D75</f>
        <v>0</v>
      </c>
      <c r="E74" s="27">
        <f t="shared" si="9"/>
        <v>6714500</v>
      </c>
      <c r="F74" s="33"/>
      <c r="G74" s="20"/>
      <c r="H74" s="20"/>
    </row>
    <row r="75" spans="1:8" ht="31.5" x14ac:dyDescent="0.25">
      <c r="A75" s="3"/>
      <c r="B75" s="23" t="s">
        <v>264</v>
      </c>
      <c r="C75" s="31">
        <f>SUM(C76:C77)</f>
        <v>0</v>
      </c>
      <c r="D75" s="31">
        <f t="shared" ref="D75:E75" si="10">SUM(D76:D77)</f>
        <v>0</v>
      </c>
      <c r="E75" s="31">
        <f t="shared" si="10"/>
        <v>6714500</v>
      </c>
      <c r="F75" s="33"/>
      <c r="G75" s="20"/>
      <c r="H75" s="20"/>
    </row>
    <row r="76" spans="1:8" ht="47.25" x14ac:dyDescent="0.25">
      <c r="A76" s="3"/>
      <c r="B76" s="30" t="s">
        <v>379</v>
      </c>
      <c r="C76" s="31"/>
      <c r="D76" s="32"/>
      <c r="E76" s="32">
        <v>6714500</v>
      </c>
      <c r="F76" s="33" t="s">
        <v>420</v>
      </c>
      <c r="G76" s="20"/>
      <c r="H76" s="20"/>
    </row>
    <row r="77" spans="1:8" hidden="1" x14ac:dyDescent="0.25">
      <c r="A77" s="3"/>
      <c r="B77" s="23"/>
      <c r="C77" s="31"/>
      <c r="D77" s="32"/>
      <c r="E77" s="32"/>
      <c r="F77" s="33"/>
      <c r="G77" s="20"/>
      <c r="H77" s="20"/>
    </row>
    <row r="78" spans="1:8" ht="94.5" hidden="1" x14ac:dyDescent="0.25">
      <c r="A78" s="3" t="s">
        <v>141</v>
      </c>
      <c r="B78" s="21" t="s">
        <v>142</v>
      </c>
      <c r="C78" s="27">
        <f>C79+C82</f>
        <v>0</v>
      </c>
      <c r="D78" s="27">
        <f t="shared" ref="D78:E78" si="11">D79+D82</f>
        <v>0</v>
      </c>
      <c r="E78" s="27">
        <f t="shared" si="11"/>
        <v>0</v>
      </c>
      <c r="F78" s="33"/>
      <c r="G78" s="20"/>
      <c r="H78" s="20"/>
    </row>
    <row r="79" spans="1:8" ht="31.5" hidden="1" x14ac:dyDescent="0.25">
      <c r="A79" s="3"/>
      <c r="B79" s="23" t="s">
        <v>264</v>
      </c>
      <c r="C79" s="28">
        <f>C80+C81</f>
        <v>0</v>
      </c>
      <c r="D79" s="28">
        <f t="shared" ref="D79:E79" si="12">D80+D81</f>
        <v>0</v>
      </c>
      <c r="E79" s="28">
        <f t="shared" si="12"/>
        <v>0</v>
      </c>
      <c r="F79" s="33"/>
      <c r="G79" s="20"/>
      <c r="H79" s="20"/>
    </row>
    <row r="80" spans="1:8" hidden="1" x14ac:dyDescent="0.25">
      <c r="A80" s="3"/>
      <c r="B80" s="23"/>
      <c r="C80" s="28"/>
      <c r="D80" s="28"/>
      <c r="E80" s="28"/>
      <c r="F80" s="34"/>
      <c r="G80" s="20"/>
      <c r="H80" s="20"/>
    </row>
    <row r="81" spans="1:9" hidden="1" x14ac:dyDescent="0.25">
      <c r="A81" s="3"/>
      <c r="B81" s="7"/>
      <c r="C81" s="31"/>
      <c r="D81" s="31"/>
      <c r="E81" s="28"/>
      <c r="F81" s="34"/>
      <c r="G81" s="20"/>
      <c r="H81" s="20"/>
    </row>
    <row r="82" spans="1:9" ht="31.5" hidden="1" x14ac:dyDescent="0.25">
      <c r="A82" s="3"/>
      <c r="B82" s="23" t="s">
        <v>19</v>
      </c>
      <c r="C82" s="28">
        <f>C83</f>
        <v>0</v>
      </c>
      <c r="D82" s="28">
        <f t="shared" ref="D82:E82" si="13">D83</f>
        <v>0</v>
      </c>
      <c r="E82" s="28">
        <f t="shared" si="13"/>
        <v>0</v>
      </c>
      <c r="F82" s="33"/>
      <c r="G82" s="20"/>
      <c r="H82" s="20"/>
    </row>
    <row r="83" spans="1:9" hidden="1" x14ac:dyDescent="0.25">
      <c r="A83" s="3"/>
      <c r="B83" s="7"/>
      <c r="C83" s="31"/>
      <c r="D83" s="32"/>
      <c r="E83" s="32"/>
      <c r="F83" s="33"/>
      <c r="G83" s="20"/>
      <c r="H83" s="20"/>
    </row>
    <row r="84" spans="1:9" ht="51.75" customHeight="1" x14ac:dyDescent="0.25">
      <c r="A84" s="3" t="s">
        <v>191</v>
      </c>
      <c r="B84" s="35" t="s">
        <v>192</v>
      </c>
      <c r="C84" s="27">
        <f>C85</f>
        <v>0</v>
      </c>
      <c r="D84" s="27">
        <f t="shared" ref="D84:E84" si="14">D85</f>
        <v>0</v>
      </c>
      <c r="E84" s="27">
        <f t="shared" si="14"/>
        <v>7000000</v>
      </c>
      <c r="F84" s="33"/>
      <c r="G84" s="20"/>
      <c r="H84" s="20"/>
    </row>
    <row r="85" spans="1:9" ht="31.5" x14ac:dyDescent="0.25">
      <c r="A85" s="3"/>
      <c r="B85" s="23" t="s">
        <v>264</v>
      </c>
      <c r="C85" s="28">
        <f>C86+C87</f>
        <v>0</v>
      </c>
      <c r="D85" s="28">
        <f t="shared" ref="D85:E85" si="15">D86+D87</f>
        <v>0</v>
      </c>
      <c r="E85" s="28">
        <f t="shared" si="15"/>
        <v>7000000</v>
      </c>
      <c r="F85" s="29"/>
      <c r="G85" s="20"/>
      <c r="H85" s="20"/>
    </row>
    <row r="86" spans="1:9" ht="81.75" customHeight="1" x14ac:dyDescent="0.25">
      <c r="A86" s="3"/>
      <c r="B86" s="7" t="s">
        <v>380</v>
      </c>
      <c r="C86" s="31"/>
      <c r="D86" s="32"/>
      <c r="E86" s="32">
        <v>7000000</v>
      </c>
      <c r="F86" s="29" t="s">
        <v>425</v>
      </c>
      <c r="G86" s="20"/>
      <c r="H86" s="20"/>
    </row>
    <row r="87" spans="1:9" hidden="1" x14ac:dyDescent="0.25">
      <c r="A87" s="3"/>
      <c r="B87" s="7"/>
      <c r="C87" s="31"/>
      <c r="D87" s="32"/>
      <c r="E87" s="32"/>
      <c r="F87" s="29"/>
      <c r="G87" s="20"/>
      <c r="H87" s="20"/>
    </row>
    <row r="88" spans="1:9" ht="36" customHeight="1" x14ac:dyDescent="0.25">
      <c r="A88" s="3" t="s">
        <v>76</v>
      </c>
      <c r="B88" s="21" t="s">
        <v>193</v>
      </c>
      <c r="C88" s="10">
        <f>C89+C121+C135</f>
        <v>-43912171</v>
      </c>
      <c r="D88" s="10">
        <f t="shared" ref="D88:E88" si="16">D89+D121+D135</f>
        <v>0</v>
      </c>
      <c r="E88" s="10">
        <f t="shared" si="16"/>
        <v>22505330</v>
      </c>
      <c r="F88" s="36"/>
      <c r="G88" s="20"/>
      <c r="H88" s="20"/>
    </row>
    <row r="89" spans="1:9" ht="47.25" x14ac:dyDescent="0.25">
      <c r="A89" s="3" t="s">
        <v>77</v>
      </c>
      <c r="B89" s="21" t="s">
        <v>27</v>
      </c>
      <c r="C89" s="10">
        <f>C90+C117</f>
        <v>-36516761</v>
      </c>
      <c r="D89" s="10">
        <f t="shared" ref="D89:E89" si="17">D90+D117</f>
        <v>0</v>
      </c>
      <c r="E89" s="10">
        <f t="shared" si="17"/>
        <v>19769940</v>
      </c>
      <c r="F89" s="37"/>
      <c r="G89" s="20"/>
      <c r="H89" s="20"/>
    </row>
    <row r="90" spans="1:9" x14ac:dyDescent="0.25">
      <c r="A90" s="3"/>
      <c r="B90" s="23" t="s">
        <v>28</v>
      </c>
      <c r="C90" s="24">
        <f>SUM(C91:C116)</f>
        <v>-36516761</v>
      </c>
      <c r="D90" s="24">
        <f t="shared" ref="D90" si="18">SUM(D91:D116)</f>
        <v>0</v>
      </c>
      <c r="E90" s="24">
        <f>SUM(E91:E116)</f>
        <v>19769940</v>
      </c>
      <c r="F90" s="36"/>
      <c r="G90" s="20"/>
      <c r="H90" s="20"/>
    </row>
    <row r="91" spans="1:9" ht="63" x14ac:dyDescent="0.25">
      <c r="A91" s="101"/>
      <c r="B91" s="7" t="s">
        <v>327</v>
      </c>
      <c r="C91" s="8">
        <v>-1493404</v>
      </c>
      <c r="D91" s="8"/>
      <c r="E91" s="8"/>
      <c r="F91" s="34" t="s">
        <v>423</v>
      </c>
      <c r="G91" s="20"/>
      <c r="H91" s="20"/>
      <c r="I91" s="20"/>
    </row>
    <row r="92" spans="1:9" ht="66.75" customHeight="1" x14ac:dyDescent="0.25">
      <c r="A92" s="101"/>
      <c r="B92" s="7" t="s">
        <v>328</v>
      </c>
      <c r="C92" s="8">
        <v>-1132319</v>
      </c>
      <c r="D92" s="8"/>
      <c r="E92" s="8">
        <v>418803</v>
      </c>
      <c r="F92" s="34" t="s">
        <v>424</v>
      </c>
      <c r="G92" s="20"/>
      <c r="H92" s="20"/>
    </row>
    <row r="93" spans="1:9" ht="34.5" customHeight="1" x14ac:dyDescent="0.25">
      <c r="A93" s="101"/>
      <c r="B93" s="7" t="s">
        <v>329</v>
      </c>
      <c r="C93" s="8"/>
      <c r="D93" s="8"/>
      <c r="E93" s="8">
        <v>354353</v>
      </c>
      <c r="F93" s="34" t="s">
        <v>276</v>
      </c>
      <c r="G93" s="20"/>
      <c r="H93" s="20"/>
    </row>
    <row r="94" spans="1:9" ht="110.25" x14ac:dyDescent="0.25">
      <c r="A94" s="101"/>
      <c r="B94" s="7" t="s">
        <v>330</v>
      </c>
      <c r="C94" s="8"/>
      <c r="D94" s="8"/>
      <c r="E94" s="8">
        <v>636000</v>
      </c>
      <c r="F94" s="34" t="s">
        <v>421</v>
      </c>
      <c r="G94" s="20"/>
      <c r="H94" s="20"/>
    </row>
    <row r="95" spans="1:9" ht="48" customHeight="1" x14ac:dyDescent="0.25">
      <c r="A95" s="101"/>
      <c r="B95" s="7" t="s">
        <v>331</v>
      </c>
      <c r="C95" s="8"/>
      <c r="D95" s="8"/>
      <c r="E95" s="8">
        <v>2334792</v>
      </c>
      <c r="F95" s="34" t="s">
        <v>405</v>
      </c>
      <c r="G95" s="20"/>
      <c r="H95" s="20"/>
    </row>
    <row r="96" spans="1:9" ht="78.75" x14ac:dyDescent="0.25">
      <c r="A96" s="101"/>
      <c r="B96" s="38" t="s">
        <v>332</v>
      </c>
      <c r="C96" s="8">
        <v>-10498670</v>
      </c>
      <c r="D96" s="8"/>
      <c r="E96" s="8">
        <v>3883074</v>
      </c>
      <c r="F96" s="34" t="s">
        <v>466</v>
      </c>
      <c r="G96" s="20"/>
      <c r="H96" s="214"/>
    </row>
    <row r="97" spans="1:14" ht="78.75" x14ac:dyDescent="0.25">
      <c r="A97" s="101"/>
      <c r="B97" s="38" t="s">
        <v>333</v>
      </c>
      <c r="C97" s="8">
        <v>-23392368</v>
      </c>
      <c r="D97" s="8"/>
      <c r="E97" s="8"/>
      <c r="F97" s="34" t="s">
        <v>423</v>
      </c>
      <c r="G97" s="20"/>
      <c r="H97" s="20"/>
    </row>
    <row r="98" spans="1:14" ht="208.5" hidden="1" customHeight="1" x14ac:dyDescent="0.25">
      <c r="A98" s="101"/>
      <c r="B98" s="7" t="s">
        <v>334</v>
      </c>
      <c r="C98" s="8"/>
      <c r="D98" s="8"/>
      <c r="E98" s="8"/>
      <c r="F98" s="34" t="s">
        <v>337</v>
      </c>
      <c r="G98" s="20"/>
      <c r="H98" s="20"/>
    </row>
    <row r="99" spans="1:14" ht="95.25" customHeight="1" x14ac:dyDescent="0.25">
      <c r="A99" s="101"/>
      <c r="B99" s="7" t="s">
        <v>335</v>
      </c>
      <c r="C99" s="8"/>
      <c r="D99" s="8"/>
      <c r="E99" s="8">
        <v>3810274</v>
      </c>
      <c r="F99" s="34" t="s">
        <v>422</v>
      </c>
      <c r="G99" s="20"/>
      <c r="H99" s="20"/>
    </row>
    <row r="100" spans="1:14" hidden="1" x14ac:dyDescent="0.25">
      <c r="A100" s="101"/>
      <c r="B100" s="7"/>
      <c r="C100" s="8"/>
      <c r="D100" s="8"/>
      <c r="E100" s="175"/>
      <c r="F100" s="34"/>
      <c r="G100" s="20"/>
      <c r="H100" s="20"/>
    </row>
    <row r="101" spans="1:14" s="42" customFormat="1" ht="33.75" customHeight="1" x14ac:dyDescent="0.25">
      <c r="A101" s="170"/>
      <c r="B101" s="7" t="s">
        <v>336</v>
      </c>
      <c r="C101" s="32"/>
      <c r="D101" s="8"/>
      <c r="E101" s="8">
        <v>6927682</v>
      </c>
      <c r="F101" s="34" t="s">
        <v>420</v>
      </c>
      <c r="G101" s="40"/>
      <c r="H101" s="20"/>
      <c r="I101" s="41"/>
      <c r="J101" s="41"/>
      <c r="K101" s="41"/>
      <c r="L101" s="41"/>
      <c r="M101" s="41"/>
      <c r="N101" s="41"/>
    </row>
    <row r="102" spans="1:14" hidden="1" x14ac:dyDescent="0.25">
      <c r="A102" s="101"/>
      <c r="B102" s="7"/>
      <c r="C102" s="8"/>
      <c r="D102" s="8"/>
      <c r="E102" s="8"/>
      <c r="F102" s="34"/>
      <c r="G102" s="20"/>
      <c r="H102" s="20"/>
    </row>
    <row r="103" spans="1:14" ht="63" x14ac:dyDescent="0.25">
      <c r="A103" s="101"/>
      <c r="B103" s="7" t="s">
        <v>407</v>
      </c>
      <c r="C103" s="200"/>
      <c r="D103" s="200"/>
      <c r="E103" s="200">
        <v>1404962</v>
      </c>
      <c r="F103" s="34" t="s">
        <v>425</v>
      </c>
      <c r="G103" s="20"/>
      <c r="H103" s="20"/>
    </row>
    <row r="104" spans="1:14" hidden="1" x14ac:dyDescent="0.25">
      <c r="A104" s="101"/>
      <c r="B104" s="7"/>
      <c r="C104" s="32"/>
      <c r="D104" s="8"/>
      <c r="E104" s="8"/>
      <c r="F104" s="34"/>
      <c r="G104" s="20"/>
      <c r="H104" s="20"/>
    </row>
    <row r="105" spans="1:14" hidden="1" x14ac:dyDescent="0.25">
      <c r="A105" s="3"/>
      <c r="B105" s="7"/>
      <c r="C105" s="45"/>
      <c r="D105" s="8"/>
      <c r="E105" s="24"/>
      <c r="F105" s="34"/>
      <c r="G105" s="20"/>
      <c r="H105" s="20"/>
    </row>
    <row r="106" spans="1:14" hidden="1" x14ac:dyDescent="0.25">
      <c r="A106" s="3"/>
      <c r="B106" s="7"/>
      <c r="C106" s="8"/>
      <c r="D106" s="8"/>
      <c r="E106" s="8"/>
      <c r="F106" s="43"/>
      <c r="G106" s="20"/>
      <c r="H106" s="20"/>
    </row>
    <row r="107" spans="1:14" hidden="1" x14ac:dyDescent="0.25">
      <c r="A107" s="3"/>
      <c r="B107" s="38"/>
      <c r="C107" s="45"/>
      <c r="D107" s="32"/>
      <c r="E107" s="45"/>
      <c r="F107" s="43"/>
      <c r="G107" s="20"/>
      <c r="H107" s="20"/>
    </row>
    <row r="108" spans="1:14" hidden="1" x14ac:dyDescent="0.25">
      <c r="A108" s="3"/>
      <c r="B108" s="7"/>
      <c r="C108" s="8"/>
      <c r="D108" s="8"/>
      <c r="E108" s="8"/>
      <c r="F108" s="43"/>
      <c r="G108" s="20"/>
      <c r="H108" s="20"/>
    </row>
    <row r="109" spans="1:14" hidden="1" x14ac:dyDescent="0.25">
      <c r="A109" s="3"/>
      <c r="B109" s="7"/>
      <c r="C109" s="8"/>
      <c r="D109" s="8"/>
      <c r="E109" s="8"/>
      <c r="F109" s="43"/>
      <c r="G109" s="20"/>
      <c r="H109" s="20"/>
    </row>
    <row r="110" spans="1:14" hidden="1" x14ac:dyDescent="0.25">
      <c r="A110" s="3"/>
      <c r="B110" s="7"/>
      <c r="C110" s="8"/>
      <c r="D110" s="8"/>
      <c r="E110" s="8"/>
      <c r="F110" s="43"/>
      <c r="G110" s="20"/>
      <c r="H110" s="20"/>
    </row>
    <row r="111" spans="1:14" hidden="1" x14ac:dyDescent="0.25">
      <c r="A111" s="3"/>
      <c r="B111" s="7"/>
      <c r="C111" s="8"/>
      <c r="D111" s="8"/>
      <c r="E111" s="8"/>
      <c r="F111" s="43"/>
      <c r="G111" s="20"/>
      <c r="H111" s="20"/>
    </row>
    <row r="112" spans="1:14" hidden="1" x14ac:dyDescent="0.25">
      <c r="A112" s="3"/>
      <c r="B112" s="7"/>
      <c r="C112" s="8"/>
      <c r="D112" s="8"/>
      <c r="E112" s="8"/>
      <c r="F112" s="43"/>
      <c r="G112" s="20"/>
      <c r="H112" s="20"/>
    </row>
    <row r="113" spans="1:8" hidden="1" x14ac:dyDescent="0.25">
      <c r="A113" s="3"/>
      <c r="B113" s="7"/>
      <c r="C113" s="8"/>
      <c r="D113" s="8"/>
      <c r="E113" s="8"/>
      <c r="F113" s="43"/>
      <c r="G113" s="20"/>
      <c r="H113" s="20"/>
    </row>
    <row r="114" spans="1:8" hidden="1" x14ac:dyDescent="0.25">
      <c r="A114" s="3"/>
      <c r="B114" s="7"/>
      <c r="C114" s="8"/>
      <c r="D114" s="8"/>
      <c r="E114" s="8"/>
      <c r="F114" s="43"/>
      <c r="G114" s="20"/>
      <c r="H114" s="20"/>
    </row>
    <row r="115" spans="1:8" hidden="1" x14ac:dyDescent="0.25">
      <c r="A115" s="3"/>
      <c r="B115" s="7"/>
      <c r="C115" s="8"/>
      <c r="D115" s="8"/>
      <c r="E115" s="8"/>
      <c r="F115" s="43"/>
      <c r="G115" s="20"/>
      <c r="H115" s="20"/>
    </row>
    <row r="116" spans="1:8" hidden="1" x14ac:dyDescent="0.25">
      <c r="A116" s="3"/>
      <c r="B116" s="46"/>
      <c r="C116" s="8"/>
      <c r="D116" s="8"/>
      <c r="E116" s="8"/>
      <c r="F116" s="47"/>
      <c r="G116" s="20"/>
      <c r="H116" s="20"/>
    </row>
    <row r="117" spans="1:8" hidden="1" x14ac:dyDescent="0.25">
      <c r="A117" s="3"/>
      <c r="B117" s="23" t="s">
        <v>255</v>
      </c>
      <c r="C117" s="112">
        <f>SUM(C118:C120)</f>
        <v>0</v>
      </c>
      <c r="D117" s="112">
        <f t="shared" ref="D117:E117" si="19">SUM(D118:D120)</f>
        <v>0</v>
      </c>
      <c r="E117" s="112">
        <f t="shared" si="19"/>
        <v>0</v>
      </c>
      <c r="F117" s="47"/>
      <c r="G117" s="20"/>
      <c r="H117" s="20"/>
    </row>
    <row r="118" spans="1:8" hidden="1" x14ac:dyDescent="0.25">
      <c r="A118" s="3"/>
      <c r="B118" s="7"/>
      <c r="C118" s="104"/>
      <c r="D118" s="8"/>
      <c r="E118" s="8"/>
      <c r="F118" s="47"/>
      <c r="G118" s="20"/>
      <c r="H118" s="20"/>
    </row>
    <row r="119" spans="1:8" hidden="1" x14ac:dyDescent="0.25">
      <c r="A119" s="3"/>
      <c r="B119" s="7"/>
      <c r="C119" s="8"/>
      <c r="D119" s="8"/>
      <c r="E119" s="8"/>
      <c r="F119" s="43"/>
      <c r="G119" s="20"/>
      <c r="H119" s="20"/>
    </row>
    <row r="120" spans="1:8" hidden="1" x14ac:dyDescent="0.25">
      <c r="A120" s="3"/>
      <c r="B120" s="7"/>
      <c r="C120" s="8"/>
      <c r="D120" s="8"/>
      <c r="E120" s="8"/>
      <c r="F120" s="43"/>
      <c r="G120" s="20"/>
      <c r="H120" s="20"/>
    </row>
    <row r="121" spans="1:8" ht="33" customHeight="1" x14ac:dyDescent="0.25">
      <c r="A121" s="3" t="s">
        <v>143</v>
      </c>
      <c r="B121" s="21" t="s">
        <v>144</v>
      </c>
      <c r="C121" s="10">
        <f>C122+C131+C128</f>
        <v>-7395410</v>
      </c>
      <c r="D121" s="10">
        <f t="shared" ref="D121:E121" si="20">D122+D131+D128</f>
        <v>0</v>
      </c>
      <c r="E121" s="10">
        <f t="shared" si="20"/>
        <v>2735390</v>
      </c>
      <c r="F121" s="22"/>
      <c r="G121" s="20"/>
      <c r="H121" s="20"/>
    </row>
    <row r="122" spans="1:8" x14ac:dyDescent="0.25">
      <c r="A122" s="3"/>
      <c r="B122" s="23" t="s">
        <v>28</v>
      </c>
      <c r="C122" s="24">
        <f>SUM(C123:C127)</f>
        <v>-7395410</v>
      </c>
      <c r="D122" s="24">
        <f t="shared" ref="D122:E122" si="21">SUM(D123:D127)</f>
        <v>0</v>
      </c>
      <c r="E122" s="24">
        <f t="shared" si="21"/>
        <v>2735390</v>
      </c>
      <c r="F122" s="22"/>
      <c r="G122" s="20"/>
      <c r="H122" s="20"/>
    </row>
    <row r="123" spans="1:8" ht="66" customHeight="1" x14ac:dyDescent="0.25">
      <c r="A123" s="3"/>
      <c r="B123" s="7" t="s">
        <v>338</v>
      </c>
      <c r="C123" s="8">
        <v>-7395410</v>
      </c>
      <c r="D123" s="8"/>
      <c r="E123" s="8">
        <v>2735390</v>
      </c>
      <c r="F123" s="49" t="s">
        <v>467</v>
      </c>
      <c r="G123" s="48"/>
      <c r="H123" s="20"/>
    </row>
    <row r="124" spans="1:8" hidden="1" x14ac:dyDescent="0.25">
      <c r="A124" s="3"/>
      <c r="B124" s="7"/>
      <c r="C124" s="8"/>
      <c r="D124" s="8"/>
      <c r="E124" s="8"/>
      <c r="F124" s="49"/>
      <c r="G124" s="20"/>
      <c r="H124" s="20"/>
    </row>
    <row r="125" spans="1:8" hidden="1" x14ac:dyDescent="0.25">
      <c r="A125" s="3"/>
      <c r="B125" s="7"/>
      <c r="C125" s="8"/>
      <c r="D125" s="8"/>
      <c r="E125" s="24"/>
      <c r="F125" s="121"/>
      <c r="G125" s="20"/>
      <c r="H125" s="20"/>
    </row>
    <row r="126" spans="1:8" hidden="1" x14ac:dyDescent="0.25">
      <c r="A126" s="3"/>
      <c r="B126" s="7"/>
      <c r="C126" s="8"/>
      <c r="D126" s="8"/>
      <c r="E126" s="8"/>
      <c r="F126" s="49"/>
      <c r="G126" s="20"/>
      <c r="H126" s="20"/>
    </row>
    <row r="127" spans="1:8" hidden="1" x14ac:dyDescent="0.25">
      <c r="A127" s="3"/>
      <c r="B127" s="7"/>
      <c r="C127" s="8"/>
      <c r="D127" s="8"/>
      <c r="E127" s="8"/>
      <c r="F127" s="49"/>
      <c r="G127" s="20"/>
      <c r="H127" s="20"/>
    </row>
    <row r="128" spans="1:8" ht="48.75" hidden="1" customHeight="1" x14ac:dyDescent="0.25">
      <c r="A128" s="3"/>
      <c r="B128" s="23" t="s">
        <v>70</v>
      </c>
      <c r="C128" s="24">
        <f>SUM(C129:C130)</f>
        <v>0</v>
      </c>
      <c r="D128" s="24">
        <f t="shared" ref="D128:E128" si="22">SUM(D129:D130)</f>
        <v>0</v>
      </c>
      <c r="E128" s="24">
        <f t="shared" si="22"/>
        <v>0</v>
      </c>
      <c r="F128" s="49"/>
      <c r="G128" s="20"/>
      <c r="H128" s="20"/>
    </row>
    <row r="129" spans="1:8" hidden="1" x14ac:dyDescent="0.25">
      <c r="A129" s="3"/>
      <c r="B129" s="7"/>
      <c r="C129" s="24"/>
      <c r="D129" s="24"/>
      <c r="E129" s="24"/>
      <c r="F129" s="49"/>
      <c r="G129" s="20"/>
      <c r="H129" s="20"/>
    </row>
    <row r="130" spans="1:8" hidden="1" x14ac:dyDescent="0.25">
      <c r="A130" s="3"/>
      <c r="B130" s="7"/>
      <c r="C130" s="8"/>
      <c r="D130" s="8"/>
      <c r="E130" s="8"/>
      <c r="F130" s="22"/>
      <c r="G130" s="20"/>
      <c r="H130" s="20"/>
    </row>
    <row r="131" spans="1:8" hidden="1" x14ac:dyDescent="0.25">
      <c r="A131" s="3"/>
      <c r="B131" s="23" t="s">
        <v>255</v>
      </c>
      <c r="C131" s="24">
        <f>SUM(C132:C134)</f>
        <v>0</v>
      </c>
      <c r="D131" s="24">
        <f t="shared" ref="D131:E131" si="23">SUM(D132:D134)</f>
        <v>0</v>
      </c>
      <c r="E131" s="24">
        <f t="shared" si="23"/>
        <v>0</v>
      </c>
      <c r="F131" s="22"/>
      <c r="G131" s="20"/>
      <c r="H131" s="20"/>
    </row>
    <row r="132" spans="1:8" hidden="1" x14ac:dyDescent="0.25">
      <c r="A132" s="3"/>
      <c r="B132" s="7"/>
      <c r="C132" s="8"/>
      <c r="D132" s="8"/>
      <c r="E132" s="8"/>
      <c r="F132" s="188"/>
      <c r="G132" s="20"/>
      <c r="H132" s="20"/>
    </row>
    <row r="133" spans="1:8" hidden="1" x14ac:dyDescent="0.25">
      <c r="A133" s="3"/>
      <c r="B133" s="7"/>
      <c r="C133" s="8"/>
      <c r="D133" s="8"/>
      <c r="E133" s="8"/>
      <c r="F133" s="189"/>
      <c r="G133" s="20"/>
      <c r="H133" s="20"/>
    </row>
    <row r="134" spans="1:8" hidden="1" x14ac:dyDescent="0.25">
      <c r="A134" s="3"/>
      <c r="B134" s="7"/>
      <c r="C134" s="24"/>
      <c r="D134" s="8"/>
      <c r="E134" s="8"/>
      <c r="F134" s="9"/>
      <c r="G134" s="20"/>
      <c r="H134" s="20"/>
    </row>
    <row r="135" spans="1:8" ht="63" hidden="1" x14ac:dyDescent="0.25">
      <c r="A135" s="3" t="s">
        <v>145</v>
      </c>
      <c r="B135" s="21" t="s">
        <v>261</v>
      </c>
      <c r="C135" s="10">
        <f>C136+C138+C144</f>
        <v>0</v>
      </c>
      <c r="D135" s="10">
        <f t="shared" ref="D135:E135" si="24">D136+D138+D144</f>
        <v>0</v>
      </c>
      <c r="E135" s="10">
        <f t="shared" si="24"/>
        <v>0</v>
      </c>
      <c r="F135" s="176"/>
      <c r="G135" s="20"/>
      <c r="H135" s="20"/>
    </row>
    <row r="136" spans="1:8" hidden="1" x14ac:dyDescent="0.25">
      <c r="A136" s="5"/>
      <c r="B136" s="23" t="s">
        <v>28</v>
      </c>
      <c r="C136" s="24">
        <f>C137</f>
        <v>0</v>
      </c>
      <c r="D136" s="24">
        <f t="shared" ref="D136:E136" si="25">D137</f>
        <v>0</v>
      </c>
      <c r="E136" s="24">
        <f t="shared" si="25"/>
        <v>0</v>
      </c>
      <c r="F136" s="176"/>
      <c r="G136" s="20"/>
      <c r="H136" s="20"/>
    </row>
    <row r="137" spans="1:8" hidden="1" x14ac:dyDescent="0.25">
      <c r="A137" s="5"/>
      <c r="B137" s="66"/>
      <c r="C137" s="24"/>
      <c r="D137" s="8"/>
      <c r="E137" s="8"/>
      <c r="F137" s="177"/>
      <c r="G137" s="20"/>
      <c r="H137" s="20"/>
    </row>
    <row r="138" spans="1:8" hidden="1" x14ac:dyDescent="0.25">
      <c r="A138" s="5"/>
      <c r="B138" s="23" t="s">
        <v>255</v>
      </c>
      <c r="C138" s="45">
        <f>SUM(C139:C143)</f>
        <v>0</v>
      </c>
      <c r="D138" s="45">
        <f t="shared" ref="D138:E138" si="26">SUM(D139:D143)</f>
        <v>0</v>
      </c>
      <c r="E138" s="45">
        <f t="shared" si="26"/>
        <v>0</v>
      </c>
      <c r="F138" s="22"/>
      <c r="G138" s="20"/>
      <c r="H138" s="20"/>
    </row>
    <row r="139" spans="1:8" hidden="1" x14ac:dyDescent="0.25">
      <c r="A139" s="5"/>
      <c r="B139" s="7"/>
      <c r="C139" s="32"/>
      <c r="D139" s="32"/>
      <c r="E139" s="32"/>
      <c r="F139" s="174"/>
      <c r="G139" s="20"/>
      <c r="H139" s="20"/>
    </row>
    <row r="140" spans="1:8" hidden="1" x14ac:dyDescent="0.25">
      <c r="A140" s="5"/>
      <c r="B140" s="7"/>
      <c r="C140" s="32"/>
      <c r="D140" s="32"/>
      <c r="E140" s="32"/>
      <c r="F140" s="22"/>
      <c r="G140" s="20"/>
      <c r="H140" s="20"/>
    </row>
    <row r="141" spans="1:8" hidden="1" x14ac:dyDescent="0.25">
      <c r="A141" s="5"/>
      <c r="B141" s="7"/>
      <c r="C141" s="32"/>
      <c r="D141" s="32"/>
      <c r="E141" s="32"/>
      <c r="F141" s="22"/>
      <c r="G141" s="20"/>
      <c r="H141" s="20"/>
    </row>
    <row r="142" spans="1:8" hidden="1" x14ac:dyDescent="0.25">
      <c r="A142" s="5"/>
      <c r="B142" s="7"/>
      <c r="C142" s="32"/>
      <c r="D142" s="32"/>
      <c r="E142" s="32"/>
      <c r="F142" s="22"/>
      <c r="G142" s="20"/>
      <c r="H142" s="20"/>
    </row>
    <row r="143" spans="1:8" hidden="1" x14ac:dyDescent="0.25">
      <c r="A143" s="5"/>
      <c r="B143" s="7"/>
      <c r="C143" s="32"/>
      <c r="D143" s="32"/>
      <c r="E143" s="32"/>
      <c r="F143" s="22"/>
      <c r="G143" s="20"/>
      <c r="H143" s="20"/>
    </row>
    <row r="144" spans="1:8" ht="31.5" hidden="1" x14ac:dyDescent="0.25">
      <c r="A144" s="5"/>
      <c r="B144" s="51" t="s">
        <v>15</v>
      </c>
      <c r="C144" s="45">
        <f>SUM(C145:C149)</f>
        <v>0</v>
      </c>
      <c r="D144" s="45">
        <f t="shared" ref="D144:E144" si="27">SUM(D145:D149)</f>
        <v>0</v>
      </c>
      <c r="E144" s="45">
        <f t="shared" si="27"/>
        <v>0</v>
      </c>
      <c r="F144" s="22"/>
      <c r="G144" s="20"/>
      <c r="H144" s="20"/>
    </row>
    <row r="145" spans="1:14" hidden="1" x14ac:dyDescent="0.25">
      <c r="A145" s="5"/>
      <c r="B145" s="204"/>
      <c r="C145" s="32"/>
      <c r="D145" s="32"/>
      <c r="E145" s="32"/>
      <c r="F145" s="52"/>
      <c r="G145" s="20"/>
      <c r="H145" s="20"/>
    </row>
    <row r="146" spans="1:14" hidden="1" x14ac:dyDescent="0.25">
      <c r="A146" s="5"/>
      <c r="B146" s="204"/>
      <c r="C146" s="32"/>
      <c r="D146" s="32"/>
      <c r="E146" s="32"/>
      <c r="F146" s="53"/>
      <c r="G146" s="20"/>
      <c r="H146" s="20"/>
    </row>
    <row r="147" spans="1:14" hidden="1" x14ac:dyDescent="0.25">
      <c r="A147" s="5"/>
      <c r="B147" s="204"/>
      <c r="C147" s="32"/>
      <c r="D147" s="32"/>
      <c r="E147" s="32"/>
      <c r="F147" s="43"/>
      <c r="G147" s="20"/>
      <c r="H147" s="20"/>
    </row>
    <row r="148" spans="1:14" hidden="1" x14ac:dyDescent="0.25">
      <c r="A148" s="5"/>
      <c r="B148" s="7"/>
      <c r="C148" s="32"/>
      <c r="D148" s="32"/>
      <c r="E148" s="32"/>
      <c r="F148" s="43"/>
      <c r="G148" s="20"/>
      <c r="H148" s="20"/>
    </row>
    <row r="149" spans="1:14" hidden="1" x14ac:dyDescent="0.25">
      <c r="A149" s="5"/>
      <c r="B149" s="7"/>
      <c r="C149" s="32"/>
      <c r="D149" s="32"/>
      <c r="E149" s="32"/>
      <c r="F149" s="50"/>
      <c r="G149" s="20"/>
      <c r="H149" s="20"/>
    </row>
    <row r="150" spans="1:14" ht="47.25" x14ac:dyDescent="0.25">
      <c r="A150" s="3" t="s">
        <v>78</v>
      </c>
      <c r="B150" s="54" t="s">
        <v>29</v>
      </c>
      <c r="C150" s="10">
        <f>C151+C200+C220</f>
        <v>33976200</v>
      </c>
      <c r="D150" s="10">
        <f t="shared" ref="D150:E150" si="28">D151+D200+D220</f>
        <v>40000</v>
      </c>
      <c r="E150" s="10">
        <f t="shared" si="28"/>
        <v>37866485</v>
      </c>
      <c r="F150" s="6"/>
      <c r="G150" s="20"/>
      <c r="H150" s="20"/>
    </row>
    <row r="151" spans="1:14" ht="31.5" x14ac:dyDescent="0.25">
      <c r="A151" s="3" t="s">
        <v>79</v>
      </c>
      <c r="B151" s="54" t="s">
        <v>194</v>
      </c>
      <c r="C151" s="10">
        <f>C152</f>
        <v>11888400</v>
      </c>
      <c r="D151" s="10">
        <f t="shared" ref="D151:E151" si="29">D152</f>
        <v>0</v>
      </c>
      <c r="E151" s="10">
        <f t="shared" si="29"/>
        <v>34077669</v>
      </c>
      <c r="F151" s="37"/>
      <c r="G151" s="20"/>
      <c r="H151" s="20"/>
    </row>
    <row r="152" spans="1:14" ht="31.5" x14ac:dyDescent="0.25">
      <c r="A152" s="3"/>
      <c r="B152" s="51" t="s">
        <v>30</v>
      </c>
      <c r="C152" s="24">
        <f>SUM(C153:C199)</f>
        <v>11888400</v>
      </c>
      <c r="D152" s="24">
        <f t="shared" ref="D152:E152" si="30">SUM(D153:D199)</f>
        <v>0</v>
      </c>
      <c r="E152" s="24">
        <f t="shared" si="30"/>
        <v>34077669</v>
      </c>
      <c r="F152" s="36"/>
      <c r="G152" s="20"/>
      <c r="H152" s="20"/>
    </row>
    <row r="153" spans="1:14" s="42" customFormat="1" ht="50.25" customHeight="1" x14ac:dyDescent="0.25">
      <c r="A153" s="39"/>
      <c r="B153" s="56" t="s">
        <v>293</v>
      </c>
      <c r="C153" s="55"/>
      <c r="D153" s="55"/>
      <c r="E153" s="55">
        <v>8655284</v>
      </c>
      <c r="F153" s="52" t="s">
        <v>276</v>
      </c>
      <c r="G153" s="41"/>
      <c r="H153" s="20"/>
      <c r="I153" s="4"/>
      <c r="J153" s="41"/>
      <c r="K153" s="41"/>
      <c r="L153" s="41"/>
      <c r="M153" s="41"/>
      <c r="N153" s="41"/>
    </row>
    <row r="154" spans="1:14" ht="82.5" hidden="1" customHeight="1" x14ac:dyDescent="0.25">
      <c r="A154" s="3"/>
      <c r="B154" s="56"/>
      <c r="C154" s="8"/>
      <c r="D154" s="8"/>
      <c r="E154" s="8"/>
      <c r="F154" s="52"/>
      <c r="G154" s="20"/>
      <c r="H154" s="20"/>
    </row>
    <row r="155" spans="1:14" hidden="1" x14ac:dyDescent="0.25">
      <c r="A155" s="3"/>
      <c r="B155" s="56"/>
      <c r="C155" s="55"/>
      <c r="D155" s="58"/>
      <c r="E155" s="58"/>
      <c r="F155" s="52"/>
      <c r="G155" s="20"/>
      <c r="H155" s="20"/>
    </row>
    <row r="156" spans="1:14" hidden="1" x14ac:dyDescent="0.25">
      <c r="A156" s="3"/>
      <c r="B156" s="56"/>
      <c r="C156" s="8"/>
      <c r="D156" s="8"/>
      <c r="E156" s="8"/>
      <c r="F156" s="6"/>
      <c r="G156" s="20"/>
      <c r="H156" s="20"/>
    </row>
    <row r="157" spans="1:14" ht="47.25" x14ac:dyDescent="0.25">
      <c r="A157" s="3"/>
      <c r="B157" s="56" t="s">
        <v>309</v>
      </c>
      <c r="C157" s="8"/>
      <c r="D157" s="8"/>
      <c r="E157" s="8">
        <v>300000</v>
      </c>
      <c r="F157" s="52" t="s">
        <v>276</v>
      </c>
      <c r="G157" s="20"/>
      <c r="H157" s="20"/>
    </row>
    <row r="158" spans="1:14" ht="63" x14ac:dyDescent="0.25">
      <c r="A158" s="3"/>
      <c r="B158" s="56" t="s">
        <v>370</v>
      </c>
      <c r="C158" s="8"/>
      <c r="D158" s="8"/>
      <c r="E158" s="8">
        <v>20000</v>
      </c>
      <c r="F158" s="52" t="s">
        <v>420</v>
      </c>
      <c r="G158" s="20"/>
      <c r="H158" s="20"/>
    </row>
    <row r="159" spans="1:14" ht="66.75" customHeight="1" x14ac:dyDescent="0.25">
      <c r="A159" s="3"/>
      <c r="B159" s="56" t="s">
        <v>310</v>
      </c>
      <c r="C159" s="8"/>
      <c r="D159" s="8"/>
      <c r="E159" s="8">
        <v>20000</v>
      </c>
      <c r="F159" s="52" t="s">
        <v>276</v>
      </c>
      <c r="G159" s="20"/>
      <c r="H159" s="20"/>
    </row>
    <row r="160" spans="1:14" ht="47.25" x14ac:dyDescent="0.25">
      <c r="A160" s="3"/>
      <c r="B160" s="56" t="s">
        <v>311</v>
      </c>
      <c r="C160" s="8"/>
      <c r="D160" s="8"/>
      <c r="E160" s="8">
        <v>206410</v>
      </c>
      <c r="F160" s="52" t="s">
        <v>276</v>
      </c>
      <c r="G160" s="20"/>
      <c r="H160" s="20"/>
    </row>
    <row r="161" spans="1:8" ht="34.5" customHeight="1" x14ac:dyDescent="0.25">
      <c r="A161" s="3"/>
      <c r="B161" s="56" t="s">
        <v>339</v>
      </c>
      <c r="C161" s="8"/>
      <c r="D161" s="8"/>
      <c r="E161" s="8">
        <v>2200000</v>
      </c>
      <c r="F161" s="52" t="s">
        <v>426</v>
      </c>
      <c r="G161" s="20"/>
      <c r="H161" s="20"/>
    </row>
    <row r="162" spans="1:8" ht="34.5" customHeight="1" x14ac:dyDescent="0.25">
      <c r="A162" s="3"/>
      <c r="B162" s="56" t="s">
        <v>340</v>
      </c>
      <c r="C162" s="8"/>
      <c r="D162" s="8"/>
      <c r="E162" s="8">
        <v>850000</v>
      </c>
      <c r="F162" s="52" t="s">
        <v>426</v>
      </c>
      <c r="G162" s="20"/>
      <c r="H162" s="20"/>
    </row>
    <row r="163" spans="1:8" ht="49.5" customHeight="1" x14ac:dyDescent="0.25">
      <c r="A163" s="3"/>
      <c r="B163" s="56" t="s">
        <v>341</v>
      </c>
      <c r="C163" s="8"/>
      <c r="D163" s="8"/>
      <c r="E163" s="8">
        <v>280983</v>
      </c>
      <c r="F163" s="52" t="s">
        <v>276</v>
      </c>
      <c r="G163" s="20"/>
      <c r="H163" s="20"/>
    </row>
    <row r="164" spans="1:8" ht="51.75" customHeight="1" x14ac:dyDescent="0.25">
      <c r="A164" s="3"/>
      <c r="B164" s="56" t="s">
        <v>342</v>
      </c>
      <c r="C164" s="8"/>
      <c r="D164" s="8"/>
      <c r="E164" s="8">
        <v>6560161</v>
      </c>
      <c r="F164" s="52" t="s">
        <v>426</v>
      </c>
      <c r="G164" s="20"/>
      <c r="H164" s="20"/>
    </row>
    <row r="165" spans="1:8" ht="95.25" customHeight="1" x14ac:dyDescent="0.25">
      <c r="A165" s="3"/>
      <c r="B165" s="56" t="s">
        <v>384</v>
      </c>
      <c r="C165" s="8">
        <v>11883900</v>
      </c>
      <c r="D165" s="8"/>
      <c r="E165" s="8"/>
      <c r="F165" s="52" t="s">
        <v>427</v>
      </c>
      <c r="G165" s="20"/>
      <c r="H165" s="20"/>
    </row>
    <row r="166" spans="1:8" ht="99.75" hidden="1" customHeight="1" x14ac:dyDescent="0.25">
      <c r="A166" s="3"/>
      <c r="B166" s="56" t="s">
        <v>384</v>
      </c>
      <c r="C166" s="8"/>
      <c r="D166" s="8"/>
      <c r="E166" s="8"/>
      <c r="F166" s="52"/>
      <c r="G166" s="20"/>
      <c r="H166" s="20"/>
    </row>
    <row r="167" spans="1:8" ht="65.25" hidden="1" customHeight="1" x14ac:dyDescent="0.25">
      <c r="A167" s="3"/>
      <c r="B167" s="56" t="s">
        <v>388</v>
      </c>
      <c r="C167" s="8"/>
      <c r="D167" s="8"/>
      <c r="E167" s="8"/>
      <c r="F167" s="52"/>
      <c r="G167" s="20"/>
      <c r="H167" s="20"/>
    </row>
    <row r="168" spans="1:8" ht="63" x14ac:dyDescent="0.25">
      <c r="A168" s="3"/>
      <c r="B168" s="56" t="s">
        <v>343</v>
      </c>
      <c r="C168" s="8"/>
      <c r="D168" s="8"/>
      <c r="E168" s="207">
        <f>597867+3855784</f>
        <v>4453651</v>
      </c>
      <c r="F168" s="6" t="s">
        <v>489</v>
      </c>
      <c r="G168" s="20"/>
      <c r="H168" s="20"/>
    </row>
    <row r="169" spans="1:8" hidden="1" x14ac:dyDescent="0.25">
      <c r="A169" s="3"/>
      <c r="B169" s="56"/>
      <c r="C169" s="8"/>
      <c r="D169" s="8"/>
      <c r="E169" s="213"/>
      <c r="F169" s="6"/>
      <c r="G169" s="20"/>
      <c r="H169" s="20"/>
    </row>
    <row r="170" spans="1:8" ht="78.75" x14ac:dyDescent="0.25">
      <c r="A170" s="3"/>
      <c r="B170" s="56" t="s">
        <v>344</v>
      </c>
      <c r="C170" s="8"/>
      <c r="D170" s="8"/>
      <c r="E170" s="207">
        <v>145690</v>
      </c>
      <c r="F170" s="6" t="s">
        <v>425</v>
      </c>
      <c r="G170" s="20"/>
      <c r="H170" s="20"/>
    </row>
    <row r="171" spans="1:8" ht="47.25" x14ac:dyDescent="0.25">
      <c r="A171" s="3"/>
      <c r="B171" s="56" t="s">
        <v>345</v>
      </c>
      <c r="C171" s="8"/>
      <c r="D171" s="8"/>
      <c r="E171" s="8">
        <f>260308+246331</f>
        <v>506639</v>
      </c>
      <c r="F171" s="6" t="s">
        <v>490</v>
      </c>
      <c r="G171" s="20"/>
      <c r="H171" s="20"/>
    </row>
    <row r="172" spans="1:8" hidden="1" x14ac:dyDescent="0.25">
      <c r="A172" s="3"/>
      <c r="B172" s="56"/>
      <c r="C172" s="8"/>
      <c r="D172" s="8"/>
      <c r="E172" s="8"/>
      <c r="F172" s="6"/>
      <c r="G172" s="20"/>
      <c r="H172" s="20"/>
    </row>
    <row r="173" spans="1:8" ht="115.5" customHeight="1" x14ac:dyDescent="0.25">
      <c r="A173" s="3"/>
      <c r="B173" s="56" t="s">
        <v>346</v>
      </c>
      <c r="C173" s="8"/>
      <c r="D173" s="8"/>
      <c r="E173" s="8">
        <v>319137</v>
      </c>
      <c r="F173" s="6" t="s">
        <v>428</v>
      </c>
      <c r="G173" s="20"/>
      <c r="H173" s="20"/>
    </row>
    <row r="174" spans="1:8" ht="98.25" customHeight="1" x14ac:dyDescent="0.25">
      <c r="A174" s="3"/>
      <c r="B174" s="56" t="s">
        <v>347</v>
      </c>
      <c r="C174" s="8"/>
      <c r="D174" s="8"/>
      <c r="E174" s="8">
        <v>4800000</v>
      </c>
      <c r="F174" s="6" t="s">
        <v>420</v>
      </c>
      <c r="G174" s="20"/>
      <c r="H174" s="20"/>
    </row>
    <row r="175" spans="1:8" ht="101.25" hidden="1" customHeight="1" x14ac:dyDescent="0.25">
      <c r="A175" s="3"/>
      <c r="B175" s="56"/>
      <c r="C175" s="8"/>
      <c r="D175" s="8"/>
      <c r="E175" s="8"/>
      <c r="F175" s="6"/>
      <c r="G175" s="20"/>
      <c r="H175" s="20"/>
    </row>
    <row r="176" spans="1:8" hidden="1" x14ac:dyDescent="0.25">
      <c r="A176" s="3"/>
      <c r="B176" s="56"/>
      <c r="C176" s="8"/>
      <c r="D176" s="8"/>
      <c r="E176" s="8"/>
      <c r="F176" s="6"/>
      <c r="G176" s="20"/>
      <c r="H176" s="20"/>
    </row>
    <row r="177" spans="1:8" hidden="1" x14ac:dyDescent="0.25">
      <c r="A177" s="3"/>
      <c r="B177" s="56"/>
      <c r="C177" s="8"/>
      <c r="D177" s="8"/>
      <c r="E177" s="8"/>
      <c r="F177" s="6"/>
      <c r="G177" s="20"/>
      <c r="H177" s="20"/>
    </row>
    <row r="178" spans="1:8" ht="80.25" customHeight="1" x14ac:dyDescent="0.25">
      <c r="A178" s="3"/>
      <c r="B178" s="56" t="s">
        <v>348</v>
      </c>
      <c r="C178" s="8">
        <v>4500</v>
      </c>
      <c r="D178" s="8"/>
      <c r="E178" s="8"/>
      <c r="F178" s="6" t="s">
        <v>491</v>
      </c>
      <c r="G178" s="20"/>
      <c r="H178" s="20"/>
    </row>
    <row r="179" spans="1:8" hidden="1" x14ac:dyDescent="0.25">
      <c r="A179" s="3"/>
      <c r="B179" s="56"/>
      <c r="C179" s="8"/>
      <c r="D179" s="8"/>
      <c r="E179" s="8"/>
      <c r="F179" s="6"/>
      <c r="G179" s="20"/>
      <c r="H179" s="20"/>
    </row>
    <row r="180" spans="1:8" ht="31.5" x14ac:dyDescent="0.25">
      <c r="A180" s="3"/>
      <c r="B180" s="56" t="s">
        <v>349</v>
      </c>
      <c r="C180" s="8"/>
      <c r="D180" s="8"/>
      <c r="E180" s="8">
        <v>4759714</v>
      </c>
      <c r="F180" s="6" t="s">
        <v>420</v>
      </c>
      <c r="G180" s="20"/>
      <c r="H180" s="20"/>
    </row>
    <row r="181" spans="1:8" hidden="1" x14ac:dyDescent="0.25">
      <c r="A181" s="3"/>
      <c r="B181" s="56"/>
      <c r="C181" s="8"/>
      <c r="D181" s="8"/>
      <c r="E181" s="8"/>
      <c r="F181" s="6"/>
      <c r="G181" s="20"/>
      <c r="H181" s="20"/>
    </row>
    <row r="182" spans="1:8" hidden="1" x14ac:dyDescent="0.25">
      <c r="A182" s="3"/>
      <c r="B182" s="56"/>
      <c r="C182" s="8"/>
      <c r="D182" s="8"/>
      <c r="E182" s="8"/>
      <c r="F182" s="6"/>
      <c r="G182" s="20"/>
      <c r="H182" s="20"/>
    </row>
    <row r="183" spans="1:8" hidden="1" x14ac:dyDescent="0.25">
      <c r="A183" s="3"/>
      <c r="B183" s="56"/>
      <c r="C183" s="8"/>
      <c r="D183" s="8"/>
      <c r="E183" s="8"/>
      <c r="F183" s="6"/>
      <c r="G183" s="20"/>
      <c r="H183" s="20"/>
    </row>
    <row r="184" spans="1:8" hidden="1" x14ac:dyDescent="0.25">
      <c r="A184" s="3"/>
      <c r="B184" s="56"/>
      <c r="C184" s="8"/>
      <c r="D184" s="8"/>
      <c r="E184" s="8"/>
      <c r="F184" s="6"/>
      <c r="G184" s="20"/>
      <c r="H184" s="20"/>
    </row>
    <row r="185" spans="1:8" hidden="1" x14ac:dyDescent="0.25">
      <c r="A185" s="3"/>
      <c r="B185" s="56"/>
      <c r="C185" s="8"/>
      <c r="D185" s="8"/>
      <c r="E185" s="8"/>
      <c r="F185" s="6"/>
      <c r="G185" s="20"/>
      <c r="H185" s="20"/>
    </row>
    <row r="186" spans="1:8" hidden="1" x14ac:dyDescent="0.25">
      <c r="A186" s="3"/>
      <c r="B186" s="56"/>
      <c r="C186" s="8"/>
      <c r="D186" s="8"/>
      <c r="E186" s="8"/>
      <c r="F186" s="6"/>
      <c r="G186" s="20"/>
      <c r="H186" s="20"/>
    </row>
    <row r="187" spans="1:8" hidden="1" x14ac:dyDescent="0.25">
      <c r="A187" s="3"/>
      <c r="B187" s="56"/>
      <c r="C187" s="8"/>
      <c r="D187" s="8"/>
      <c r="E187" s="8"/>
      <c r="F187" s="6"/>
      <c r="G187" s="20"/>
      <c r="H187" s="20"/>
    </row>
    <row r="188" spans="1:8" hidden="1" x14ac:dyDescent="0.25">
      <c r="A188" s="3"/>
      <c r="B188" s="56"/>
      <c r="C188" s="8"/>
      <c r="D188" s="8"/>
      <c r="E188" s="8"/>
      <c r="F188" s="6"/>
      <c r="G188" s="20"/>
      <c r="H188" s="20"/>
    </row>
    <row r="189" spans="1:8" hidden="1" x14ac:dyDescent="0.25">
      <c r="A189" s="3"/>
      <c r="B189" s="56"/>
      <c r="C189" s="8"/>
      <c r="D189" s="8"/>
      <c r="E189" s="8"/>
      <c r="F189" s="6"/>
      <c r="G189" s="20"/>
      <c r="H189" s="20"/>
    </row>
    <row r="190" spans="1:8" hidden="1" x14ac:dyDescent="0.25">
      <c r="A190" s="3"/>
      <c r="B190" s="56"/>
      <c r="C190" s="8"/>
      <c r="D190" s="8"/>
      <c r="E190" s="8"/>
      <c r="F190" s="6"/>
      <c r="G190" s="20"/>
      <c r="H190" s="20"/>
    </row>
    <row r="191" spans="1:8" hidden="1" x14ac:dyDescent="0.25">
      <c r="A191" s="3"/>
      <c r="B191" s="56"/>
      <c r="C191" s="8"/>
      <c r="D191" s="8"/>
      <c r="E191" s="8"/>
      <c r="F191" s="190"/>
      <c r="G191" s="20"/>
      <c r="H191" s="20"/>
    </row>
    <row r="192" spans="1:8" hidden="1" x14ac:dyDescent="0.25">
      <c r="A192" s="3"/>
      <c r="B192" s="56"/>
      <c r="C192" s="8"/>
      <c r="D192" s="8"/>
      <c r="E192" s="8"/>
      <c r="F192" s="6"/>
      <c r="G192" s="20"/>
      <c r="H192" s="20"/>
    </row>
    <row r="193" spans="1:8" hidden="1" x14ac:dyDescent="0.25">
      <c r="A193" s="3"/>
      <c r="B193" s="56"/>
      <c r="C193" s="8"/>
      <c r="D193" s="8"/>
      <c r="E193" s="8"/>
      <c r="F193" s="6"/>
      <c r="G193" s="20"/>
      <c r="H193" s="20"/>
    </row>
    <row r="194" spans="1:8" hidden="1" x14ac:dyDescent="0.25">
      <c r="A194" s="3"/>
      <c r="B194" s="56"/>
      <c r="C194" s="8"/>
      <c r="D194" s="8"/>
      <c r="E194" s="8"/>
      <c r="F194" s="6"/>
      <c r="G194" s="20"/>
      <c r="H194" s="20"/>
    </row>
    <row r="195" spans="1:8" hidden="1" x14ac:dyDescent="0.25">
      <c r="A195" s="3"/>
      <c r="B195" s="56"/>
      <c r="C195" s="8"/>
      <c r="D195" s="8"/>
      <c r="E195" s="8"/>
      <c r="F195" s="6"/>
      <c r="G195" s="20"/>
      <c r="H195" s="20"/>
    </row>
    <row r="196" spans="1:8" hidden="1" x14ac:dyDescent="0.25">
      <c r="A196" s="3"/>
      <c r="B196" s="56"/>
      <c r="C196" s="8"/>
      <c r="D196" s="8"/>
      <c r="E196" s="8"/>
      <c r="F196" s="6"/>
      <c r="G196" s="20"/>
      <c r="H196" s="20"/>
    </row>
    <row r="197" spans="1:8" hidden="1" x14ac:dyDescent="0.25">
      <c r="A197" s="3"/>
      <c r="B197" s="56"/>
      <c r="C197" s="8"/>
      <c r="D197" s="8"/>
      <c r="E197" s="8"/>
      <c r="F197" s="6"/>
      <c r="G197" s="20"/>
      <c r="H197" s="20"/>
    </row>
    <row r="198" spans="1:8" hidden="1" x14ac:dyDescent="0.25">
      <c r="A198" s="3"/>
      <c r="B198" s="56"/>
      <c r="C198" s="57"/>
      <c r="D198" s="8"/>
      <c r="E198" s="55"/>
      <c r="F198" s="6"/>
      <c r="G198" s="20"/>
      <c r="H198" s="20"/>
    </row>
    <row r="199" spans="1:8" hidden="1" x14ac:dyDescent="0.25">
      <c r="A199" s="3"/>
      <c r="B199" s="56"/>
      <c r="C199" s="31"/>
      <c r="D199" s="58"/>
      <c r="E199" s="8"/>
      <c r="F199" s="6"/>
      <c r="G199" s="20"/>
      <c r="H199" s="20"/>
    </row>
    <row r="200" spans="1:8" ht="31.5" x14ac:dyDescent="0.25">
      <c r="A200" s="3" t="s">
        <v>80</v>
      </c>
      <c r="B200" s="59" t="s">
        <v>195</v>
      </c>
      <c r="C200" s="10">
        <f>C201+C203+C208+C218+C205</f>
        <v>0</v>
      </c>
      <c r="D200" s="10">
        <f t="shared" ref="D200:E200" si="31">D201+D203+D208+D218+D205</f>
        <v>40000</v>
      </c>
      <c r="E200" s="10">
        <f t="shared" si="31"/>
        <v>0</v>
      </c>
      <c r="F200" s="37"/>
      <c r="G200" s="20"/>
      <c r="H200" s="20"/>
    </row>
    <row r="201" spans="1:8" ht="31.5" hidden="1" x14ac:dyDescent="0.25">
      <c r="A201" s="3"/>
      <c r="B201" s="23" t="s">
        <v>264</v>
      </c>
      <c r="C201" s="24">
        <f>C202</f>
        <v>0</v>
      </c>
      <c r="D201" s="24">
        <f t="shared" ref="D201:E201" si="32">D202</f>
        <v>0</v>
      </c>
      <c r="E201" s="24">
        <f t="shared" si="32"/>
        <v>0</v>
      </c>
      <c r="F201" s="37"/>
      <c r="G201" s="20"/>
      <c r="H201" s="20"/>
    </row>
    <row r="202" spans="1:8" hidden="1" x14ac:dyDescent="0.25">
      <c r="A202" s="3"/>
      <c r="B202" s="60"/>
      <c r="C202" s="8"/>
      <c r="D202" s="8"/>
      <c r="E202" s="8"/>
      <c r="F202" s="9"/>
      <c r="G202" s="20"/>
      <c r="H202" s="20"/>
    </row>
    <row r="203" spans="1:8" hidden="1" x14ac:dyDescent="0.25">
      <c r="A203" s="3"/>
      <c r="B203" s="60" t="s">
        <v>2</v>
      </c>
      <c r="C203" s="24">
        <f>C204</f>
        <v>0</v>
      </c>
      <c r="D203" s="24">
        <f t="shared" ref="D203:E203" si="33">D204</f>
        <v>0</v>
      </c>
      <c r="E203" s="24">
        <f t="shared" si="33"/>
        <v>0</v>
      </c>
      <c r="F203" s="6"/>
      <c r="G203" s="20"/>
      <c r="H203" s="20"/>
    </row>
    <row r="204" spans="1:8" hidden="1" x14ac:dyDescent="0.25">
      <c r="A204" s="3"/>
      <c r="B204" s="30"/>
      <c r="C204" s="8"/>
      <c r="D204" s="8"/>
      <c r="E204" s="8"/>
      <c r="F204" s="9"/>
      <c r="G204" s="20"/>
      <c r="H204" s="20"/>
    </row>
    <row r="205" spans="1:8" hidden="1" x14ac:dyDescent="0.25">
      <c r="A205" s="3"/>
      <c r="B205" s="60" t="s">
        <v>28</v>
      </c>
      <c r="C205" s="24">
        <f>C206+C207</f>
        <v>0</v>
      </c>
      <c r="D205" s="24">
        <f t="shared" ref="D205:E205" si="34">D206+D207</f>
        <v>0</v>
      </c>
      <c r="E205" s="24">
        <f t="shared" si="34"/>
        <v>0</v>
      </c>
      <c r="F205" s="6"/>
      <c r="G205" s="20"/>
      <c r="H205" s="20"/>
    </row>
    <row r="206" spans="1:8" hidden="1" x14ac:dyDescent="0.25">
      <c r="A206" s="3"/>
      <c r="B206" s="30"/>
      <c r="C206" s="8"/>
      <c r="D206" s="8"/>
      <c r="E206" s="8"/>
      <c r="F206" s="29"/>
      <c r="G206" s="20"/>
      <c r="H206" s="20"/>
    </row>
    <row r="207" spans="1:8" hidden="1" x14ac:dyDescent="0.25">
      <c r="A207" s="3"/>
      <c r="B207" s="30"/>
      <c r="C207" s="8"/>
      <c r="D207" s="8"/>
      <c r="E207" s="8"/>
      <c r="F207" s="29"/>
      <c r="G207" s="20"/>
      <c r="H207" s="20"/>
    </row>
    <row r="208" spans="1:8" hidden="1" x14ac:dyDescent="0.25">
      <c r="A208" s="3"/>
      <c r="B208" s="51" t="s">
        <v>20</v>
      </c>
      <c r="C208" s="24">
        <f>SUM(C209:C217)</f>
        <v>0</v>
      </c>
      <c r="D208" s="24">
        <f t="shared" ref="D208:E208" si="35">SUM(D209:D217)</f>
        <v>0</v>
      </c>
      <c r="E208" s="24">
        <f t="shared" si="35"/>
        <v>0</v>
      </c>
      <c r="F208" s="61"/>
      <c r="G208" s="20"/>
      <c r="H208" s="20"/>
    </row>
    <row r="209" spans="1:8" hidden="1" x14ac:dyDescent="0.25">
      <c r="A209" s="3"/>
      <c r="B209" s="30"/>
      <c r="C209" s="8"/>
      <c r="D209" s="8"/>
      <c r="E209" s="24"/>
      <c r="F209" s="9"/>
      <c r="G209" s="20"/>
      <c r="H209" s="20"/>
    </row>
    <row r="210" spans="1:8" hidden="1" x14ac:dyDescent="0.25">
      <c r="A210" s="3"/>
      <c r="B210" s="30"/>
      <c r="C210" s="8"/>
      <c r="D210" s="8"/>
      <c r="E210" s="8"/>
      <c r="F210" s="29"/>
      <c r="G210" s="20"/>
      <c r="H210" s="20"/>
    </row>
    <row r="211" spans="1:8" hidden="1" x14ac:dyDescent="0.25">
      <c r="A211" s="3"/>
      <c r="B211" s="30"/>
      <c r="C211" s="8"/>
      <c r="D211" s="8"/>
      <c r="E211" s="8"/>
      <c r="F211" s="29"/>
      <c r="G211" s="20"/>
      <c r="H211" s="20"/>
    </row>
    <row r="212" spans="1:8" hidden="1" x14ac:dyDescent="0.25">
      <c r="A212" s="3"/>
      <c r="B212" s="30"/>
      <c r="C212" s="8"/>
      <c r="D212" s="31"/>
      <c r="E212" s="31"/>
      <c r="F212" s="29"/>
      <c r="G212" s="20"/>
      <c r="H212" s="20"/>
    </row>
    <row r="213" spans="1:8" hidden="1" x14ac:dyDescent="0.25">
      <c r="A213" s="3"/>
      <c r="B213" s="30"/>
      <c r="C213" s="8"/>
      <c r="D213" s="8"/>
      <c r="E213" s="8"/>
      <c r="F213" s="9"/>
      <c r="G213" s="20"/>
      <c r="H213" s="20"/>
    </row>
    <row r="214" spans="1:8" hidden="1" x14ac:dyDescent="0.25">
      <c r="A214" s="3"/>
      <c r="B214" s="30"/>
      <c r="C214" s="8"/>
      <c r="D214" s="8"/>
      <c r="E214" s="8"/>
      <c r="F214" s="9"/>
      <c r="G214" s="20"/>
      <c r="H214" s="20"/>
    </row>
    <row r="215" spans="1:8" hidden="1" x14ac:dyDescent="0.25">
      <c r="A215" s="3"/>
      <c r="B215" s="30"/>
      <c r="C215" s="8"/>
      <c r="D215" s="8"/>
      <c r="E215" s="8"/>
      <c r="F215" s="6"/>
      <c r="G215" s="20"/>
      <c r="H215" s="20"/>
    </row>
    <row r="216" spans="1:8" hidden="1" x14ac:dyDescent="0.25">
      <c r="A216" s="3"/>
      <c r="B216" s="30"/>
      <c r="C216" s="8"/>
      <c r="D216" s="8"/>
      <c r="E216" s="8"/>
      <c r="F216" s="6"/>
      <c r="G216" s="20"/>
      <c r="H216" s="20"/>
    </row>
    <row r="217" spans="1:8" hidden="1" x14ac:dyDescent="0.25">
      <c r="A217" s="3"/>
      <c r="B217" s="204"/>
      <c r="C217" s="8"/>
      <c r="D217" s="8"/>
      <c r="E217" s="8"/>
      <c r="F217" s="6"/>
      <c r="G217" s="20"/>
      <c r="H217" s="20"/>
    </row>
    <row r="218" spans="1:8" ht="34.5" customHeight="1" x14ac:dyDescent="0.25">
      <c r="A218" s="3"/>
      <c r="B218" s="23" t="s">
        <v>70</v>
      </c>
      <c r="C218" s="24">
        <f>C219</f>
        <v>0</v>
      </c>
      <c r="D218" s="24">
        <f t="shared" ref="D218:E218" si="36">D219</f>
        <v>40000</v>
      </c>
      <c r="E218" s="24">
        <f t="shared" si="36"/>
        <v>0</v>
      </c>
      <c r="F218" s="6"/>
      <c r="G218" s="20"/>
      <c r="H218" s="20"/>
    </row>
    <row r="219" spans="1:8" ht="31.5" x14ac:dyDescent="0.25">
      <c r="A219" s="3"/>
      <c r="B219" s="30"/>
      <c r="C219" s="8"/>
      <c r="D219" s="32">
        <v>40000</v>
      </c>
      <c r="E219" s="32"/>
      <c r="F219" s="9" t="s">
        <v>471</v>
      </c>
      <c r="G219" s="20"/>
      <c r="H219" s="20"/>
    </row>
    <row r="220" spans="1:8" ht="81" customHeight="1" x14ac:dyDescent="0.25">
      <c r="A220" s="3" t="s">
        <v>146</v>
      </c>
      <c r="B220" s="21" t="s">
        <v>147</v>
      </c>
      <c r="C220" s="10">
        <f>C225+C233+C221</f>
        <v>22087800</v>
      </c>
      <c r="D220" s="10">
        <f t="shared" ref="D220:E220" si="37">D225+D233+D221</f>
        <v>0</v>
      </c>
      <c r="E220" s="10">
        <f t="shared" si="37"/>
        <v>3788816</v>
      </c>
      <c r="F220" s="9"/>
      <c r="G220" s="20"/>
      <c r="H220" s="20"/>
    </row>
    <row r="221" spans="1:8" ht="31.5" x14ac:dyDescent="0.25">
      <c r="A221" s="3"/>
      <c r="B221" s="23" t="s">
        <v>30</v>
      </c>
      <c r="C221" s="24">
        <f>SUM(C222:C224)</f>
        <v>22087800</v>
      </c>
      <c r="D221" s="24">
        <f t="shared" ref="D221:E221" si="38">SUM(D222:D224)</f>
        <v>0</v>
      </c>
      <c r="E221" s="24">
        <f t="shared" si="38"/>
        <v>3788816</v>
      </c>
      <c r="F221" s="6"/>
      <c r="G221" s="20"/>
      <c r="H221" s="20"/>
    </row>
    <row r="222" spans="1:8" ht="82.5" customHeight="1" x14ac:dyDescent="0.25">
      <c r="A222" s="3"/>
      <c r="B222" s="56" t="s">
        <v>381</v>
      </c>
      <c r="C222" s="8">
        <v>17417700</v>
      </c>
      <c r="D222" s="10"/>
      <c r="E222" s="10"/>
      <c r="F222" s="6" t="s">
        <v>429</v>
      </c>
      <c r="G222" s="20"/>
      <c r="H222" s="20"/>
    </row>
    <row r="223" spans="1:8" ht="79.5" customHeight="1" x14ac:dyDescent="0.25">
      <c r="A223" s="3"/>
      <c r="B223" s="62" t="s">
        <v>482</v>
      </c>
      <c r="C223" s="31"/>
      <c r="D223" s="8"/>
      <c r="E223" s="8">
        <v>3788816</v>
      </c>
      <c r="F223" s="6" t="s">
        <v>430</v>
      </c>
      <c r="G223" s="48"/>
      <c r="H223" s="20"/>
    </row>
    <row r="224" spans="1:8" ht="127.5" customHeight="1" x14ac:dyDescent="0.25">
      <c r="A224" s="3"/>
      <c r="B224" s="56" t="s">
        <v>385</v>
      </c>
      <c r="C224" s="8">
        <v>4670100</v>
      </c>
      <c r="D224" s="55"/>
      <c r="E224" s="10"/>
      <c r="F224" s="6" t="s">
        <v>431</v>
      </c>
      <c r="G224" s="20"/>
      <c r="H224" s="20"/>
    </row>
    <row r="225" spans="1:14" hidden="1" x14ac:dyDescent="0.25">
      <c r="A225" s="3"/>
      <c r="B225" s="23" t="s">
        <v>255</v>
      </c>
      <c r="C225" s="63">
        <f>SUM(C226:C234)</f>
        <v>0</v>
      </c>
      <c r="D225" s="63">
        <f t="shared" ref="D225:E225" si="39">SUM(D226:D234)</f>
        <v>0</v>
      </c>
      <c r="E225" s="63">
        <f t="shared" si="39"/>
        <v>0</v>
      </c>
      <c r="F225" s="6"/>
      <c r="G225" s="20"/>
      <c r="H225" s="20"/>
    </row>
    <row r="226" spans="1:14" hidden="1" x14ac:dyDescent="0.25">
      <c r="A226" s="3"/>
      <c r="B226" s="204"/>
      <c r="C226" s="64"/>
      <c r="D226" s="64"/>
      <c r="E226" s="64"/>
      <c r="F226" s="6"/>
      <c r="G226" s="20"/>
      <c r="H226" s="20"/>
    </row>
    <row r="227" spans="1:14" hidden="1" x14ac:dyDescent="0.25">
      <c r="A227" s="3"/>
      <c r="B227" s="122"/>
      <c r="C227" s="64"/>
      <c r="D227" s="64"/>
      <c r="E227" s="64"/>
      <c r="F227" s="6"/>
      <c r="G227" s="20"/>
      <c r="H227" s="20"/>
    </row>
    <row r="228" spans="1:14" hidden="1" x14ac:dyDescent="0.25">
      <c r="A228" s="3"/>
      <c r="B228" s="65"/>
      <c r="C228" s="8"/>
      <c r="D228" s="8"/>
      <c r="E228" s="8"/>
      <c r="F228" s="6"/>
      <c r="G228" s="20"/>
      <c r="H228" s="20"/>
    </row>
    <row r="229" spans="1:14" hidden="1" x14ac:dyDescent="0.25">
      <c r="A229" s="3"/>
      <c r="B229" s="7"/>
      <c r="C229" s="8"/>
      <c r="D229" s="8"/>
      <c r="E229" s="8"/>
      <c r="F229" s="43"/>
      <c r="G229" s="20"/>
      <c r="H229" s="20"/>
    </row>
    <row r="230" spans="1:14" hidden="1" x14ac:dyDescent="0.25">
      <c r="A230" s="3"/>
      <c r="B230" s="7"/>
      <c r="C230" s="8"/>
      <c r="D230" s="8"/>
      <c r="E230" s="8"/>
      <c r="F230" s="43"/>
      <c r="G230" s="20"/>
      <c r="H230" s="20"/>
    </row>
    <row r="231" spans="1:14" hidden="1" x14ac:dyDescent="0.25">
      <c r="A231" s="3"/>
      <c r="B231" s="7"/>
      <c r="C231" s="8"/>
      <c r="D231" s="8"/>
      <c r="E231" s="8"/>
      <c r="F231" s="43"/>
      <c r="G231" s="20"/>
      <c r="H231" s="20"/>
    </row>
    <row r="232" spans="1:14" hidden="1" x14ac:dyDescent="0.25">
      <c r="A232" s="3"/>
      <c r="B232" s="66"/>
      <c r="C232" s="24"/>
      <c r="D232" s="24"/>
      <c r="E232" s="24"/>
      <c r="F232" s="9"/>
      <c r="G232" s="20"/>
      <c r="H232" s="20"/>
    </row>
    <row r="233" spans="1:14" hidden="1" x14ac:dyDescent="0.25">
      <c r="A233" s="3"/>
      <c r="B233" s="23"/>
      <c r="C233" s="24"/>
      <c r="D233" s="24"/>
      <c r="E233" s="24"/>
      <c r="F233" s="6"/>
      <c r="G233" s="20"/>
      <c r="H233" s="20"/>
    </row>
    <row r="234" spans="1:14" hidden="1" x14ac:dyDescent="0.25">
      <c r="A234" s="3"/>
      <c r="B234" s="62"/>
      <c r="C234" s="31"/>
      <c r="D234" s="8"/>
      <c r="E234" s="8"/>
      <c r="F234" s="6"/>
      <c r="G234" s="20"/>
      <c r="H234" s="20"/>
    </row>
    <row r="235" spans="1:14" ht="33" customHeight="1" x14ac:dyDescent="0.25">
      <c r="A235" s="3" t="s">
        <v>9</v>
      </c>
      <c r="B235" s="67" t="s">
        <v>10</v>
      </c>
      <c r="C235" s="10">
        <f>C236</f>
        <v>0</v>
      </c>
      <c r="D235" s="10">
        <f t="shared" ref="D235:E235" si="40">D236</f>
        <v>0</v>
      </c>
      <c r="E235" s="10">
        <f t="shared" si="40"/>
        <v>1000000</v>
      </c>
      <c r="F235" s="37"/>
      <c r="G235" s="20"/>
      <c r="H235" s="20"/>
    </row>
    <row r="236" spans="1:14" ht="81.75" customHeight="1" x14ac:dyDescent="0.25">
      <c r="A236" s="39" t="s">
        <v>186</v>
      </c>
      <c r="B236" s="68" t="s">
        <v>187</v>
      </c>
      <c r="C236" s="10">
        <f>C241+C244+C239+C237</f>
        <v>0</v>
      </c>
      <c r="D236" s="10">
        <f t="shared" ref="D236:E236" si="41">D241+D244+D239+D237</f>
        <v>0</v>
      </c>
      <c r="E236" s="10">
        <f t="shared" si="41"/>
        <v>1000000</v>
      </c>
      <c r="F236" s="37"/>
      <c r="G236" s="20"/>
      <c r="H236" s="20"/>
    </row>
    <row r="237" spans="1:14" s="74" customFormat="1" ht="31.5" hidden="1" x14ac:dyDescent="0.25">
      <c r="A237" s="69"/>
      <c r="B237" s="129" t="s">
        <v>264</v>
      </c>
      <c r="C237" s="24">
        <f>C238</f>
        <v>0</v>
      </c>
      <c r="D237" s="24">
        <f t="shared" ref="D237:E237" si="42">D238</f>
        <v>0</v>
      </c>
      <c r="E237" s="24">
        <f t="shared" si="42"/>
        <v>0</v>
      </c>
      <c r="F237" s="71"/>
      <c r="G237" s="72"/>
      <c r="H237" s="20"/>
      <c r="I237" s="73"/>
      <c r="J237" s="73"/>
      <c r="K237" s="73"/>
      <c r="L237" s="73"/>
      <c r="M237" s="73"/>
      <c r="N237" s="73"/>
    </row>
    <row r="238" spans="1:14" hidden="1" x14ac:dyDescent="0.25">
      <c r="A238" s="39"/>
      <c r="B238" s="130"/>
      <c r="C238" s="10"/>
      <c r="D238" s="10"/>
      <c r="E238" s="10"/>
      <c r="F238" s="37"/>
      <c r="G238" s="20"/>
      <c r="H238" s="20"/>
    </row>
    <row r="239" spans="1:14" s="74" customFormat="1" hidden="1" x14ac:dyDescent="0.25">
      <c r="A239" s="69"/>
      <c r="B239" s="75" t="s">
        <v>28</v>
      </c>
      <c r="C239" s="24">
        <f>C240</f>
        <v>0</v>
      </c>
      <c r="D239" s="24">
        <f t="shared" ref="D239:E239" si="43">D240</f>
        <v>0</v>
      </c>
      <c r="E239" s="24">
        <f t="shared" si="43"/>
        <v>0</v>
      </c>
      <c r="F239" s="71"/>
      <c r="G239" s="72"/>
      <c r="H239" s="20"/>
      <c r="I239" s="73"/>
      <c r="J239" s="73"/>
      <c r="K239" s="73"/>
      <c r="L239" s="73"/>
      <c r="M239" s="73"/>
      <c r="N239" s="73"/>
    </row>
    <row r="240" spans="1:14" hidden="1" x14ac:dyDescent="0.25">
      <c r="A240" s="39"/>
      <c r="B240" s="130"/>
      <c r="C240" s="8"/>
      <c r="D240" s="8"/>
      <c r="E240" s="8"/>
      <c r="F240" s="37"/>
      <c r="G240" s="20"/>
      <c r="H240" s="20"/>
    </row>
    <row r="241" spans="1:8" ht="47.25" x14ac:dyDescent="0.25">
      <c r="A241" s="3"/>
      <c r="B241" s="51" t="s">
        <v>294</v>
      </c>
      <c r="C241" s="24">
        <f>C242+C243</f>
        <v>0</v>
      </c>
      <c r="D241" s="24">
        <f t="shared" ref="D241:E241" si="44">D242+D243</f>
        <v>0</v>
      </c>
      <c r="E241" s="24">
        <f t="shared" si="44"/>
        <v>1000000</v>
      </c>
      <c r="F241" s="37"/>
      <c r="G241" s="20"/>
      <c r="H241" s="20"/>
    </row>
    <row r="242" spans="1:8" ht="99" customHeight="1" x14ac:dyDescent="0.25">
      <c r="A242" s="3"/>
      <c r="B242" s="56" t="s">
        <v>295</v>
      </c>
      <c r="C242" s="55"/>
      <c r="D242" s="24"/>
      <c r="E242" s="55">
        <v>1000000</v>
      </c>
      <c r="F242" s="6" t="s">
        <v>432</v>
      </c>
      <c r="G242" s="20"/>
      <c r="H242" s="20"/>
    </row>
    <row r="243" spans="1:8" hidden="1" x14ac:dyDescent="0.25">
      <c r="A243" s="3"/>
      <c r="B243" s="56"/>
      <c r="C243" s="24"/>
      <c r="D243" s="24"/>
      <c r="E243" s="55"/>
      <c r="F243" s="6"/>
      <c r="G243" s="20"/>
      <c r="H243" s="20"/>
    </row>
    <row r="244" spans="1:8" ht="31.5" hidden="1" x14ac:dyDescent="0.25">
      <c r="A244" s="3"/>
      <c r="B244" s="51" t="s">
        <v>15</v>
      </c>
      <c r="C244" s="24">
        <f>C245+C246</f>
        <v>0</v>
      </c>
      <c r="D244" s="24">
        <f t="shared" ref="D244:E244" si="45">D245+D246</f>
        <v>0</v>
      </c>
      <c r="E244" s="24">
        <f t="shared" si="45"/>
        <v>0</v>
      </c>
      <c r="F244" s="177"/>
      <c r="G244" s="20"/>
      <c r="H244" s="20"/>
    </row>
    <row r="245" spans="1:8" hidden="1" x14ac:dyDescent="0.25">
      <c r="A245" s="3"/>
      <c r="B245" s="131"/>
      <c r="C245" s="24"/>
      <c r="D245" s="24"/>
      <c r="E245" s="24"/>
      <c r="F245" s="37"/>
      <c r="G245" s="20"/>
      <c r="H245" s="20"/>
    </row>
    <row r="246" spans="1:8" hidden="1" x14ac:dyDescent="0.25">
      <c r="A246" s="3"/>
      <c r="B246" s="62"/>
      <c r="C246" s="58"/>
      <c r="D246" s="76"/>
      <c r="E246" s="76"/>
      <c r="F246" s="178"/>
      <c r="G246" s="20"/>
      <c r="H246" s="20"/>
    </row>
    <row r="247" spans="1:8" ht="51" customHeight="1" x14ac:dyDescent="0.25">
      <c r="A247" s="3" t="s">
        <v>81</v>
      </c>
      <c r="B247" s="54" t="s">
        <v>34</v>
      </c>
      <c r="C247" s="10">
        <f t="shared" ref="C247:E247" si="46">C248+C260+C264+C270+C273</f>
        <v>-1211750444</v>
      </c>
      <c r="D247" s="10">
        <f t="shared" si="46"/>
        <v>50449611</v>
      </c>
      <c r="E247" s="10">
        <f t="shared" si="46"/>
        <v>84889156</v>
      </c>
      <c r="F247" s="37"/>
      <c r="G247" s="20"/>
      <c r="H247" s="20"/>
    </row>
    <row r="248" spans="1:8" ht="51" customHeight="1" x14ac:dyDescent="0.25">
      <c r="A248" s="3" t="s">
        <v>120</v>
      </c>
      <c r="B248" s="21" t="s">
        <v>163</v>
      </c>
      <c r="C248" s="10">
        <f>C251+C249+C255</f>
        <v>-6021100</v>
      </c>
      <c r="D248" s="10">
        <f t="shared" ref="D248:E248" si="47">D251+D249+D255</f>
        <v>50449611</v>
      </c>
      <c r="E248" s="10">
        <f t="shared" si="47"/>
        <v>523560</v>
      </c>
      <c r="F248" s="37"/>
      <c r="G248" s="20"/>
      <c r="H248" s="20"/>
    </row>
    <row r="249" spans="1:8" ht="31.5" hidden="1" x14ac:dyDescent="0.25">
      <c r="A249" s="3"/>
      <c r="B249" s="75" t="s">
        <v>23</v>
      </c>
      <c r="C249" s="24">
        <f>C250</f>
        <v>0</v>
      </c>
      <c r="D249" s="24">
        <f t="shared" ref="D249:E249" si="48">D250</f>
        <v>0</v>
      </c>
      <c r="E249" s="24">
        <f t="shared" si="48"/>
        <v>0</v>
      </c>
      <c r="F249" s="37"/>
      <c r="G249" s="20"/>
      <c r="H249" s="20"/>
    </row>
    <row r="250" spans="1:8" hidden="1" x14ac:dyDescent="0.25">
      <c r="A250" s="3"/>
      <c r="B250" s="77"/>
      <c r="C250" s="8"/>
      <c r="D250" s="24"/>
      <c r="E250" s="78"/>
      <c r="F250" s="6"/>
      <c r="G250" s="20"/>
      <c r="H250" s="20"/>
    </row>
    <row r="251" spans="1:8" ht="50.25" hidden="1" customHeight="1" x14ac:dyDescent="0.25">
      <c r="A251" s="3"/>
      <c r="B251" s="152" t="s">
        <v>70</v>
      </c>
      <c r="C251" s="24">
        <f>C252+C253+C254</f>
        <v>0</v>
      </c>
      <c r="D251" s="24">
        <f t="shared" ref="D251:E251" si="49">D252+D253+D254</f>
        <v>0</v>
      </c>
      <c r="E251" s="24">
        <f t="shared" si="49"/>
        <v>0</v>
      </c>
      <c r="F251" s="37"/>
      <c r="G251" s="20"/>
      <c r="H251" s="20"/>
    </row>
    <row r="252" spans="1:8" hidden="1" x14ac:dyDescent="0.25">
      <c r="A252" s="3"/>
      <c r="B252" s="62"/>
      <c r="C252" s="8"/>
      <c r="D252" s="8"/>
      <c r="E252" s="8"/>
      <c r="F252" s="6"/>
      <c r="G252" s="20"/>
      <c r="H252" s="20"/>
    </row>
    <row r="253" spans="1:8" hidden="1" x14ac:dyDescent="0.25">
      <c r="A253" s="79"/>
      <c r="B253" s="62"/>
      <c r="C253" s="8"/>
      <c r="D253" s="8"/>
      <c r="E253" s="8"/>
      <c r="F253" s="6"/>
      <c r="G253" s="20"/>
      <c r="H253" s="20"/>
    </row>
    <row r="254" spans="1:8" hidden="1" x14ac:dyDescent="0.25">
      <c r="A254" s="79"/>
      <c r="B254" s="62"/>
      <c r="C254" s="8"/>
      <c r="D254" s="8"/>
      <c r="E254" s="8"/>
      <c r="F254" s="6"/>
      <c r="G254" s="20"/>
      <c r="H254" s="20"/>
    </row>
    <row r="255" spans="1:8" ht="18.75" customHeight="1" x14ac:dyDescent="0.25">
      <c r="A255" s="3"/>
      <c r="B255" s="23" t="s">
        <v>255</v>
      </c>
      <c r="C255" s="8">
        <f>SUM(C256:C259)</f>
        <v>-6021100</v>
      </c>
      <c r="D255" s="203">
        <f t="shared" ref="D255:E255" si="50">SUM(D256:D259)</f>
        <v>50449611</v>
      </c>
      <c r="E255" s="203">
        <f t="shared" si="50"/>
        <v>523560</v>
      </c>
      <c r="F255" s="6"/>
      <c r="G255" s="20"/>
      <c r="H255" s="20"/>
    </row>
    <row r="256" spans="1:8" ht="126" customHeight="1" x14ac:dyDescent="0.25">
      <c r="A256" s="3"/>
      <c r="B256" s="7" t="s">
        <v>296</v>
      </c>
      <c r="C256" s="8"/>
      <c r="D256" s="8"/>
      <c r="E256" s="8">
        <v>523560</v>
      </c>
      <c r="F256" s="6" t="s">
        <v>276</v>
      </c>
      <c r="G256" s="20"/>
      <c r="H256" s="20"/>
    </row>
    <row r="257" spans="1:8" ht="64.5" customHeight="1" x14ac:dyDescent="0.25">
      <c r="A257" s="3"/>
      <c r="B257" s="62" t="s">
        <v>371</v>
      </c>
      <c r="C257" s="8">
        <v>-3570800</v>
      </c>
      <c r="D257" s="81"/>
      <c r="E257" s="81"/>
      <c r="F257" s="6" t="s">
        <v>433</v>
      </c>
      <c r="G257" s="20"/>
      <c r="H257" s="20"/>
    </row>
    <row r="258" spans="1:8" ht="49.5" customHeight="1" x14ac:dyDescent="0.25">
      <c r="A258" s="3"/>
      <c r="B258" s="62" t="s">
        <v>389</v>
      </c>
      <c r="C258" s="8"/>
      <c r="D258" s="172">
        <v>50449611</v>
      </c>
      <c r="E258" s="81"/>
      <c r="F258" s="80" t="s">
        <v>447</v>
      </c>
      <c r="G258" s="20"/>
      <c r="H258" s="20"/>
    </row>
    <row r="259" spans="1:8" ht="127.5" customHeight="1" x14ac:dyDescent="0.25">
      <c r="A259" s="202"/>
      <c r="B259" s="62" t="s">
        <v>476</v>
      </c>
      <c r="C259" s="203">
        <v>-2450300</v>
      </c>
      <c r="D259" s="172"/>
      <c r="E259" s="81"/>
      <c r="F259" s="6" t="s">
        <v>434</v>
      </c>
      <c r="G259" s="20"/>
      <c r="H259" s="20"/>
    </row>
    <row r="260" spans="1:8" ht="48.75" customHeight="1" x14ac:dyDescent="0.25">
      <c r="A260" s="3" t="s">
        <v>82</v>
      </c>
      <c r="B260" s="54" t="s">
        <v>35</v>
      </c>
      <c r="C260" s="10">
        <f>C261</f>
        <v>-1205729344</v>
      </c>
      <c r="D260" s="10">
        <f t="shared" ref="D260:E260" si="51">D261</f>
        <v>0</v>
      </c>
      <c r="E260" s="10">
        <f t="shared" si="51"/>
        <v>8174913</v>
      </c>
      <c r="F260" s="37"/>
      <c r="G260" s="20"/>
      <c r="H260" s="20"/>
    </row>
    <row r="261" spans="1:8" x14ac:dyDescent="0.25">
      <c r="A261" s="3"/>
      <c r="B261" s="23" t="s">
        <v>255</v>
      </c>
      <c r="C261" s="24">
        <f>C262+C263</f>
        <v>-1205729344</v>
      </c>
      <c r="D261" s="24">
        <f t="shared" ref="D261:E261" si="52">D262+D263</f>
        <v>0</v>
      </c>
      <c r="E261" s="24">
        <f t="shared" si="52"/>
        <v>8174913</v>
      </c>
      <c r="F261" s="37"/>
      <c r="G261" s="20"/>
      <c r="H261" s="20"/>
    </row>
    <row r="262" spans="1:8" ht="162.75" customHeight="1" x14ac:dyDescent="0.25">
      <c r="A262" s="3"/>
      <c r="B262" s="62" t="s">
        <v>356</v>
      </c>
      <c r="C262" s="8">
        <v>-1205729344</v>
      </c>
      <c r="D262" s="8"/>
      <c r="E262" s="8"/>
      <c r="F262" s="6" t="s">
        <v>474</v>
      </c>
      <c r="G262" s="20"/>
      <c r="H262" s="20"/>
    </row>
    <row r="263" spans="1:8" ht="112.5" customHeight="1" x14ac:dyDescent="0.25">
      <c r="A263" s="3"/>
      <c r="B263" s="7" t="s">
        <v>357</v>
      </c>
      <c r="C263" s="8"/>
      <c r="D263" s="8"/>
      <c r="E263" s="8">
        <v>8174913</v>
      </c>
      <c r="F263" s="6" t="s">
        <v>475</v>
      </c>
      <c r="G263" s="20"/>
      <c r="H263" s="20"/>
    </row>
    <row r="264" spans="1:8" ht="47.25" x14ac:dyDescent="0.25">
      <c r="A264" s="3" t="s">
        <v>83</v>
      </c>
      <c r="B264" s="82" t="s">
        <v>117</v>
      </c>
      <c r="C264" s="10">
        <f>C265</f>
        <v>0</v>
      </c>
      <c r="D264" s="10">
        <f t="shared" ref="D264:E264" si="53">D265</f>
        <v>0</v>
      </c>
      <c r="E264" s="10">
        <f t="shared" si="53"/>
        <v>14700</v>
      </c>
      <c r="F264" s="37"/>
      <c r="G264" s="20"/>
      <c r="H264" s="20"/>
    </row>
    <row r="265" spans="1:8" x14ac:dyDescent="0.25">
      <c r="A265" s="3"/>
      <c r="B265" s="23" t="s">
        <v>255</v>
      </c>
      <c r="C265" s="24">
        <f>SUM(C266:C269)</f>
        <v>0</v>
      </c>
      <c r="D265" s="24">
        <f t="shared" ref="D265:E265" si="54">SUM(D266:D269)</f>
        <v>0</v>
      </c>
      <c r="E265" s="24">
        <f t="shared" si="54"/>
        <v>14700</v>
      </c>
      <c r="F265" s="37"/>
      <c r="G265" s="20"/>
      <c r="H265" s="20"/>
    </row>
    <row r="266" spans="1:8" ht="63" x14ac:dyDescent="0.25">
      <c r="A266" s="3"/>
      <c r="B266" s="83" t="s">
        <v>368</v>
      </c>
      <c r="C266" s="132"/>
      <c r="D266" s="132"/>
      <c r="E266" s="132">
        <v>14700</v>
      </c>
      <c r="F266" s="6" t="s">
        <v>373</v>
      </c>
      <c r="G266" s="20"/>
      <c r="H266" s="20"/>
    </row>
    <row r="267" spans="1:8" hidden="1" x14ac:dyDescent="0.25">
      <c r="A267" s="3"/>
      <c r="B267" s="83"/>
      <c r="C267" s="132"/>
      <c r="D267" s="132"/>
      <c r="E267" s="132"/>
      <c r="F267" s="6"/>
      <c r="G267" s="20"/>
      <c r="H267" s="20"/>
    </row>
    <row r="268" spans="1:8" hidden="1" x14ac:dyDescent="0.25">
      <c r="A268" s="3"/>
      <c r="B268" s="83"/>
      <c r="C268" s="64"/>
      <c r="D268" s="64"/>
      <c r="E268" s="64"/>
      <c r="F268" s="6"/>
      <c r="G268" s="20"/>
      <c r="H268" s="20"/>
    </row>
    <row r="269" spans="1:8" hidden="1" x14ac:dyDescent="0.25">
      <c r="A269" s="3"/>
      <c r="B269" s="83"/>
      <c r="C269" s="64"/>
      <c r="D269" s="64"/>
      <c r="E269" s="64"/>
      <c r="F269" s="6"/>
      <c r="G269" s="20"/>
      <c r="H269" s="20"/>
    </row>
    <row r="270" spans="1:8" ht="31.5" hidden="1" x14ac:dyDescent="0.25">
      <c r="A270" s="3" t="s">
        <v>158</v>
      </c>
      <c r="B270" s="82" t="s">
        <v>159</v>
      </c>
      <c r="C270" s="10">
        <f>C271</f>
        <v>0</v>
      </c>
      <c r="D270" s="10">
        <f t="shared" ref="D270:E271" si="55">D271</f>
        <v>0</v>
      </c>
      <c r="E270" s="10">
        <f t="shared" si="55"/>
        <v>0</v>
      </c>
      <c r="F270" s="179"/>
      <c r="G270" s="20"/>
      <c r="H270" s="20"/>
    </row>
    <row r="271" spans="1:8" hidden="1" x14ac:dyDescent="0.25">
      <c r="A271" s="3"/>
      <c r="B271" s="23" t="s">
        <v>255</v>
      </c>
      <c r="C271" s="24">
        <f>C272</f>
        <v>0</v>
      </c>
      <c r="D271" s="24">
        <f t="shared" si="55"/>
        <v>0</v>
      </c>
      <c r="E271" s="24">
        <f t="shared" si="55"/>
        <v>0</v>
      </c>
      <c r="F271" s="179"/>
      <c r="G271" s="20"/>
      <c r="H271" s="20"/>
    </row>
    <row r="272" spans="1:8" hidden="1" x14ac:dyDescent="0.25">
      <c r="A272" s="3"/>
      <c r="B272" s="30"/>
      <c r="C272" s="8"/>
      <c r="D272" s="8"/>
      <c r="E272" s="8"/>
      <c r="F272" s="179"/>
      <c r="G272" s="48"/>
      <c r="H272" s="20"/>
    </row>
    <row r="273" spans="1:14" s="86" customFormat="1" ht="48.75" customHeight="1" x14ac:dyDescent="0.25">
      <c r="A273" s="3" t="s">
        <v>252</v>
      </c>
      <c r="B273" s="35" t="s">
        <v>253</v>
      </c>
      <c r="C273" s="10">
        <f>C274</f>
        <v>0</v>
      </c>
      <c r="D273" s="10">
        <f t="shared" ref="D273:E274" si="56">D274</f>
        <v>0</v>
      </c>
      <c r="E273" s="10">
        <f t="shared" si="56"/>
        <v>76175983</v>
      </c>
      <c r="F273" s="179"/>
      <c r="G273" s="84"/>
      <c r="H273" s="20"/>
      <c r="I273" s="85"/>
      <c r="J273" s="85"/>
      <c r="K273" s="85"/>
      <c r="L273" s="85"/>
      <c r="M273" s="85"/>
      <c r="N273" s="85"/>
    </row>
    <row r="274" spans="1:14" s="74" customFormat="1" x14ac:dyDescent="0.25">
      <c r="A274" s="5"/>
      <c r="B274" s="60" t="s">
        <v>255</v>
      </c>
      <c r="C274" s="24">
        <f>C275</f>
        <v>0</v>
      </c>
      <c r="D274" s="24">
        <f t="shared" si="56"/>
        <v>0</v>
      </c>
      <c r="E274" s="24">
        <f t="shared" si="56"/>
        <v>76175983</v>
      </c>
      <c r="F274" s="180"/>
      <c r="G274" s="87"/>
      <c r="H274" s="20"/>
      <c r="I274" s="73"/>
      <c r="J274" s="73"/>
      <c r="K274" s="73"/>
      <c r="L274" s="73"/>
      <c r="M274" s="73"/>
      <c r="N274" s="73"/>
    </row>
    <row r="275" spans="1:14" ht="98.25" customHeight="1" x14ac:dyDescent="0.25">
      <c r="A275" s="3"/>
      <c r="B275" s="30" t="s">
        <v>367</v>
      </c>
      <c r="C275" s="8"/>
      <c r="D275" s="8"/>
      <c r="E275" s="8">
        <v>76175983</v>
      </c>
      <c r="F275" s="179" t="s">
        <v>502</v>
      </c>
      <c r="G275" s="48"/>
      <c r="H275" s="20"/>
    </row>
    <row r="276" spans="1:14" ht="66" customHeight="1" x14ac:dyDescent="0.25">
      <c r="A276" s="3" t="s">
        <v>112</v>
      </c>
      <c r="B276" s="21" t="s">
        <v>113</v>
      </c>
      <c r="C276" s="10">
        <f>C277</f>
        <v>0</v>
      </c>
      <c r="D276" s="10">
        <f t="shared" ref="D276:E276" si="57">D277</f>
        <v>0</v>
      </c>
      <c r="E276" s="10">
        <f t="shared" si="57"/>
        <v>42092996</v>
      </c>
      <c r="F276" s="37"/>
      <c r="G276" s="20"/>
      <c r="H276" s="20"/>
    </row>
    <row r="277" spans="1:14" ht="51" customHeight="1" x14ac:dyDescent="0.25">
      <c r="A277" s="3" t="s">
        <v>114</v>
      </c>
      <c r="B277" s="54" t="s">
        <v>164</v>
      </c>
      <c r="C277" s="10">
        <f>C278+C280+C283</f>
        <v>0</v>
      </c>
      <c r="D277" s="10">
        <f t="shared" ref="D277" si="58">D278+D280+D283</f>
        <v>0</v>
      </c>
      <c r="E277" s="10">
        <f>E278+E280+E283</f>
        <v>42092996</v>
      </c>
      <c r="F277" s="37"/>
      <c r="G277" s="20"/>
      <c r="H277" s="20"/>
    </row>
    <row r="278" spans="1:14" ht="31.5" x14ac:dyDescent="0.25">
      <c r="A278" s="101"/>
      <c r="B278" s="51" t="s">
        <v>483</v>
      </c>
      <c r="C278" s="8">
        <f>C279</f>
        <v>0</v>
      </c>
      <c r="D278" s="8">
        <f t="shared" ref="D278:E278" si="59">D279</f>
        <v>0</v>
      </c>
      <c r="E278" s="8">
        <f t="shared" si="59"/>
        <v>5690724</v>
      </c>
      <c r="F278" s="37"/>
      <c r="G278" s="20"/>
      <c r="H278" s="20"/>
    </row>
    <row r="279" spans="1:14" ht="63" x14ac:dyDescent="0.25">
      <c r="A279" s="101"/>
      <c r="B279" s="204" t="s">
        <v>376</v>
      </c>
      <c r="C279" s="8"/>
      <c r="D279" s="8"/>
      <c r="E279" s="8">
        <v>5690724</v>
      </c>
      <c r="F279" s="37" t="s">
        <v>395</v>
      </c>
      <c r="G279" s="20"/>
      <c r="H279" s="20"/>
    </row>
    <row r="280" spans="1:14" ht="31.5" x14ac:dyDescent="0.25">
      <c r="A280" s="3"/>
      <c r="B280" s="23" t="s">
        <v>272</v>
      </c>
      <c r="C280" s="24">
        <f>C281+C282</f>
        <v>0</v>
      </c>
      <c r="D280" s="24">
        <f t="shared" ref="D280" si="60">D281+D282</f>
        <v>0</v>
      </c>
      <c r="E280" s="24">
        <f>E281+E282</f>
        <v>31922272</v>
      </c>
      <c r="F280" s="6"/>
      <c r="G280" s="20"/>
      <c r="H280" s="20"/>
    </row>
    <row r="281" spans="1:14" ht="33.75" customHeight="1" x14ac:dyDescent="0.25">
      <c r="A281" s="3"/>
      <c r="B281" s="7" t="s">
        <v>297</v>
      </c>
      <c r="C281" s="8"/>
      <c r="D281" s="88"/>
      <c r="E281" s="88">
        <v>1348638</v>
      </c>
      <c r="F281" s="6" t="s">
        <v>276</v>
      </c>
      <c r="G281" s="20"/>
      <c r="H281" s="20"/>
    </row>
    <row r="282" spans="1:14" ht="82.5" customHeight="1" x14ac:dyDescent="0.25">
      <c r="A282" s="3"/>
      <c r="B282" s="7" t="s">
        <v>383</v>
      </c>
      <c r="C282" s="8"/>
      <c r="D282" s="88"/>
      <c r="E282" s="88">
        <v>30573634</v>
      </c>
      <c r="F282" s="6" t="s">
        <v>396</v>
      </c>
      <c r="G282" s="20"/>
      <c r="H282" s="20"/>
    </row>
    <row r="283" spans="1:14" ht="51" customHeight="1" x14ac:dyDescent="0.25">
      <c r="A283" s="3"/>
      <c r="B283" s="23" t="s">
        <v>314</v>
      </c>
      <c r="C283" s="8">
        <f>C284</f>
        <v>0</v>
      </c>
      <c r="D283" s="8">
        <f t="shared" ref="D283" si="61">D284</f>
        <v>0</v>
      </c>
      <c r="E283" s="8">
        <f>E284</f>
        <v>4480000</v>
      </c>
      <c r="F283" s="6"/>
      <c r="G283" s="20"/>
      <c r="H283" s="20"/>
    </row>
    <row r="284" spans="1:14" ht="48.75" customHeight="1" x14ac:dyDescent="0.25">
      <c r="A284" s="3"/>
      <c r="B284" s="7" t="s">
        <v>387</v>
      </c>
      <c r="C284" s="8"/>
      <c r="D284" s="88"/>
      <c r="E284" s="88">
        <v>4480000</v>
      </c>
      <c r="F284" s="6" t="s">
        <v>276</v>
      </c>
      <c r="G284" s="20"/>
      <c r="H284" s="20"/>
    </row>
    <row r="285" spans="1:14" ht="47.25" x14ac:dyDescent="0.25">
      <c r="A285" s="3" t="s">
        <v>11</v>
      </c>
      <c r="B285" s="54" t="s">
        <v>12</v>
      </c>
      <c r="C285" s="10">
        <f>C286+C305+C300</f>
        <v>-15192700</v>
      </c>
      <c r="D285" s="10">
        <f t="shared" ref="D285:E285" si="62">D286+D305+D300</f>
        <v>0</v>
      </c>
      <c r="E285" s="10">
        <f t="shared" si="62"/>
        <v>348858</v>
      </c>
      <c r="F285" s="37"/>
      <c r="G285" s="20"/>
      <c r="H285" s="20"/>
    </row>
    <row r="286" spans="1:14" ht="47.25" x14ac:dyDescent="0.25">
      <c r="A286" s="3" t="s">
        <v>13</v>
      </c>
      <c r="B286" s="54" t="s">
        <v>14</v>
      </c>
      <c r="C286" s="10">
        <f>C287</f>
        <v>-15192700</v>
      </c>
      <c r="D286" s="10">
        <f t="shared" ref="D286:E286" si="63">D287</f>
        <v>0</v>
      </c>
      <c r="E286" s="10">
        <f t="shared" si="63"/>
        <v>348858</v>
      </c>
      <c r="F286" s="37"/>
      <c r="G286" s="20"/>
      <c r="H286" s="20"/>
    </row>
    <row r="287" spans="1:14" ht="31.5" x14ac:dyDescent="0.25">
      <c r="A287" s="89"/>
      <c r="B287" s="51" t="s">
        <v>15</v>
      </c>
      <c r="C287" s="24">
        <f t="shared" ref="C287:E287" si="64">SUM(C288:C299)</f>
        <v>-15192700</v>
      </c>
      <c r="D287" s="24">
        <f t="shared" si="64"/>
        <v>0</v>
      </c>
      <c r="E287" s="24">
        <f t="shared" si="64"/>
        <v>348858</v>
      </c>
      <c r="F287" s="37"/>
      <c r="G287" s="20"/>
      <c r="H287" s="20"/>
    </row>
    <row r="288" spans="1:14" ht="31.5" x14ac:dyDescent="0.25">
      <c r="A288" s="89"/>
      <c r="B288" s="62" t="s">
        <v>436</v>
      </c>
      <c r="C288" s="8">
        <v>-15192700</v>
      </c>
      <c r="D288" s="24"/>
      <c r="E288" s="24"/>
      <c r="F288" s="206" t="s">
        <v>435</v>
      </c>
      <c r="G288" s="20"/>
      <c r="H288" s="20"/>
    </row>
    <row r="289" spans="1:8" hidden="1" x14ac:dyDescent="0.25">
      <c r="A289" s="89"/>
      <c r="B289" s="62"/>
      <c r="C289" s="8"/>
      <c r="D289" s="24"/>
      <c r="E289" s="24"/>
      <c r="F289" s="9"/>
      <c r="G289" s="20"/>
      <c r="H289" s="20"/>
    </row>
    <row r="290" spans="1:8" ht="34.5" hidden="1" customHeight="1" x14ac:dyDescent="0.25">
      <c r="A290" s="89"/>
      <c r="B290" s="125"/>
      <c r="C290" s="24"/>
      <c r="D290" s="8"/>
      <c r="E290" s="24"/>
      <c r="F290" s="52"/>
      <c r="G290" s="20"/>
      <c r="H290" s="20"/>
    </row>
    <row r="291" spans="1:8" ht="50.25" customHeight="1" x14ac:dyDescent="0.25">
      <c r="A291" s="89"/>
      <c r="B291" s="125" t="s">
        <v>437</v>
      </c>
      <c r="C291" s="8"/>
      <c r="D291" s="8"/>
      <c r="E291" s="8">
        <v>343367</v>
      </c>
      <c r="F291" s="52" t="s">
        <v>488</v>
      </c>
      <c r="G291" s="20"/>
      <c r="H291" s="20"/>
    </row>
    <row r="292" spans="1:8" ht="31.5" x14ac:dyDescent="0.25">
      <c r="A292" s="89"/>
      <c r="B292" s="125" t="s">
        <v>438</v>
      </c>
      <c r="C292" s="8"/>
      <c r="D292" s="8"/>
      <c r="E292" s="8">
        <v>1804</v>
      </c>
      <c r="F292" s="37" t="s">
        <v>276</v>
      </c>
      <c r="G292" s="20"/>
      <c r="H292" s="20"/>
    </row>
    <row r="293" spans="1:8" hidden="1" x14ac:dyDescent="0.25">
      <c r="A293" s="89"/>
      <c r="B293" s="125"/>
      <c r="C293" s="8"/>
      <c r="D293" s="8"/>
      <c r="E293" s="8"/>
      <c r="F293" s="37"/>
      <c r="G293" s="20"/>
      <c r="H293" s="20"/>
    </row>
    <row r="294" spans="1:8" ht="62.25" customHeight="1" x14ac:dyDescent="0.25">
      <c r="A294" s="89"/>
      <c r="B294" s="126" t="s">
        <v>439</v>
      </c>
      <c r="C294" s="8"/>
      <c r="D294" s="8"/>
      <c r="E294" s="8">
        <v>3687</v>
      </c>
      <c r="F294" s="37" t="s">
        <v>374</v>
      </c>
      <c r="G294" s="20"/>
      <c r="H294" s="20"/>
    </row>
    <row r="295" spans="1:8" hidden="1" x14ac:dyDescent="0.25">
      <c r="A295" s="89"/>
      <c r="B295" s="90"/>
      <c r="C295" s="8"/>
      <c r="D295" s="8"/>
      <c r="E295" s="8"/>
      <c r="F295" s="37"/>
      <c r="G295" s="20"/>
      <c r="H295" s="20"/>
    </row>
    <row r="296" spans="1:8" hidden="1" x14ac:dyDescent="0.25">
      <c r="A296" s="89"/>
      <c r="B296" s="30"/>
      <c r="C296" s="8"/>
      <c r="D296" s="8"/>
      <c r="E296" s="8"/>
      <c r="F296" s="34"/>
      <c r="G296" s="20"/>
      <c r="H296" s="20"/>
    </row>
    <row r="297" spans="1:8" hidden="1" x14ac:dyDescent="0.25">
      <c r="A297" s="89"/>
      <c r="B297" s="204"/>
      <c r="C297" s="24"/>
      <c r="D297" s="24"/>
      <c r="E297" s="24"/>
      <c r="F297" s="33"/>
      <c r="G297" s="20"/>
      <c r="H297" s="20"/>
    </row>
    <row r="298" spans="1:8" hidden="1" x14ac:dyDescent="0.25">
      <c r="A298" s="89"/>
      <c r="B298" s="204"/>
      <c r="C298" s="8"/>
      <c r="D298" s="8"/>
      <c r="E298" s="8"/>
      <c r="F298" s="37"/>
      <c r="G298" s="20"/>
      <c r="H298" s="20"/>
    </row>
    <row r="299" spans="1:8" hidden="1" x14ac:dyDescent="0.25">
      <c r="A299" s="91"/>
      <c r="B299" s="77"/>
      <c r="C299" s="8"/>
      <c r="D299" s="55"/>
      <c r="E299" s="55"/>
      <c r="F299" s="44"/>
      <c r="G299" s="20"/>
      <c r="H299" s="20"/>
    </row>
    <row r="300" spans="1:8" ht="111" hidden="1" customHeight="1" x14ac:dyDescent="0.25">
      <c r="A300" s="3" t="s">
        <v>251</v>
      </c>
      <c r="B300" s="54" t="s">
        <v>265</v>
      </c>
      <c r="C300" s="10">
        <f>C301</f>
        <v>0</v>
      </c>
      <c r="D300" s="10">
        <f t="shared" ref="D300:E300" si="65">D301</f>
        <v>0</v>
      </c>
      <c r="E300" s="10">
        <f t="shared" si="65"/>
        <v>0</v>
      </c>
      <c r="F300" s="43"/>
      <c r="G300" s="20"/>
      <c r="H300" s="20"/>
    </row>
    <row r="301" spans="1:8" ht="31.5" hidden="1" x14ac:dyDescent="0.25">
      <c r="A301" s="89"/>
      <c r="B301" s="51" t="s">
        <v>15</v>
      </c>
      <c r="C301" s="24">
        <f>SUM(C302:C304)</f>
        <v>0</v>
      </c>
      <c r="D301" s="24">
        <f t="shared" ref="D301:E301" si="66">SUM(D302:D304)</f>
        <v>0</v>
      </c>
      <c r="E301" s="24">
        <f t="shared" si="66"/>
        <v>0</v>
      </c>
      <c r="F301" s="43"/>
      <c r="G301" s="20"/>
      <c r="H301" s="20"/>
    </row>
    <row r="302" spans="1:8" hidden="1" x14ac:dyDescent="0.25">
      <c r="A302" s="91"/>
      <c r="B302" s="30"/>
      <c r="C302" s="8"/>
      <c r="D302" s="55"/>
      <c r="E302" s="8"/>
      <c r="F302" s="47"/>
      <c r="G302" s="20"/>
      <c r="H302" s="20"/>
    </row>
    <row r="303" spans="1:8" hidden="1" x14ac:dyDescent="0.25">
      <c r="A303" s="91"/>
      <c r="B303" s="56"/>
      <c r="C303" s="8"/>
      <c r="D303" s="55"/>
      <c r="E303" s="8"/>
      <c r="F303" s="44"/>
      <c r="G303" s="20"/>
      <c r="H303" s="20"/>
    </row>
    <row r="304" spans="1:8" hidden="1" x14ac:dyDescent="0.25">
      <c r="A304" s="91"/>
      <c r="B304" s="56"/>
      <c r="C304" s="8"/>
      <c r="D304" s="8"/>
      <c r="E304" s="8"/>
      <c r="F304" s="44"/>
      <c r="G304" s="20"/>
      <c r="H304" s="20"/>
    </row>
    <row r="305" spans="1:8" ht="111" hidden="1" customHeight="1" x14ac:dyDescent="0.25">
      <c r="A305" s="3" t="s">
        <v>174</v>
      </c>
      <c r="B305" s="92" t="s">
        <v>175</v>
      </c>
      <c r="C305" s="10">
        <f>C306</f>
        <v>0</v>
      </c>
      <c r="D305" s="10">
        <f t="shared" ref="D305:E305" si="67">D306</f>
        <v>0</v>
      </c>
      <c r="E305" s="10">
        <f t="shared" si="67"/>
        <v>0</v>
      </c>
      <c r="F305" s="181"/>
      <c r="G305" s="20"/>
      <c r="H305" s="20"/>
    </row>
    <row r="306" spans="1:8" ht="31.5" hidden="1" x14ac:dyDescent="0.25">
      <c r="A306" s="91"/>
      <c r="B306" s="93" t="s">
        <v>15</v>
      </c>
      <c r="C306" s="24">
        <f>C307+C308</f>
        <v>0</v>
      </c>
      <c r="D306" s="24">
        <f t="shared" ref="D306:E306" si="68">D307+D308</f>
        <v>0</v>
      </c>
      <c r="E306" s="24">
        <f t="shared" si="68"/>
        <v>0</v>
      </c>
      <c r="F306" s="181"/>
      <c r="G306" s="20"/>
      <c r="H306" s="20"/>
    </row>
    <row r="307" spans="1:8" hidden="1" x14ac:dyDescent="0.25">
      <c r="A307" s="3"/>
      <c r="B307" s="56"/>
      <c r="C307" s="8"/>
      <c r="D307" s="8"/>
      <c r="E307" s="8"/>
      <c r="F307" s="47"/>
      <c r="G307" s="20"/>
      <c r="H307" s="20"/>
    </row>
    <row r="308" spans="1:8" hidden="1" x14ac:dyDescent="0.25">
      <c r="A308" s="3"/>
      <c r="B308" s="56"/>
      <c r="C308" s="8"/>
      <c r="D308" s="8"/>
      <c r="E308" s="8"/>
      <c r="F308" s="44"/>
      <c r="G308" s="20"/>
      <c r="H308" s="20"/>
    </row>
    <row r="309" spans="1:8" ht="66.75" customHeight="1" x14ac:dyDescent="0.25">
      <c r="A309" s="3" t="s">
        <v>107</v>
      </c>
      <c r="B309" s="54" t="s">
        <v>16</v>
      </c>
      <c r="C309" s="10">
        <f>C313+C320+C310</f>
        <v>0</v>
      </c>
      <c r="D309" s="10">
        <f t="shared" ref="D309:E309" si="69">D313+D320+D310</f>
        <v>0</v>
      </c>
      <c r="E309" s="10">
        <f t="shared" si="69"/>
        <v>54850</v>
      </c>
      <c r="F309" s="176"/>
      <c r="G309" s="20"/>
      <c r="H309" s="20"/>
    </row>
    <row r="310" spans="1:8" ht="47.25" hidden="1" x14ac:dyDescent="0.25">
      <c r="A310" s="3" t="s">
        <v>148</v>
      </c>
      <c r="B310" s="54" t="s">
        <v>196</v>
      </c>
      <c r="C310" s="10">
        <f>C311</f>
        <v>0</v>
      </c>
      <c r="D310" s="10">
        <f t="shared" ref="D310:E311" si="70">D311</f>
        <v>0</v>
      </c>
      <c r="E310" s="10">
        <f t="shared" si="70"/>
        <v>0</v>
      </c>
      <c r="F310" s="176"/>
      <c r="G310" s="20"/>
      <c r="H310" s="20"/>
    </row>
    <row r="311" spans="1:8" ht="31.5" hidden="1" x14ac:dyDescent="0.25">
      <c r="A311" s="3"/>
      <c r="B311" s="95" t="s">
        <v>17</v>
      </c>
      <c r="C311" s="24">
        <f>C312</f>
        <v>0</v>
      </c>
      <c r="D311" s="24">
        <f t="shared" si="70"/>
        <v>0</v>
      </c>
      <c r="E311" s="24">
        <f t="shared" si="70"/>
        <v>0</v>
      </c>
      <c r="F311" s="176"/>
      <c r="G311" s="20"/>
      <c r="H311" s="20"/>
    </row>
    <row r="312" spans="1:8" hidden="1" x14ac:dyDescent="0.25">
      <c r="A312" s="3"/>
      <c r="B312" s="204"/>
      <c r="C312" s="8"/>
      <c r="D312" s="8"/>
      <c r="E312" s="8"/>
      <c r="F312" s="34"/>
      <c r="G312" s="20"/>
      <c r="H312" s="20"/>
    </row>
    <row r="313" spans="1:8" ht="63" hidden="1" x14ac:dyDescent="0.25">
      <c r="A313" s="3" t="s">
        <v>185</v>
      </c>
      <c r="B313" s="96" t="s">
        <v>197</v>
      </c>
      <c r="C313" s="10">
        <f>C314+C316+C318</f>
        <v>0</v>
      </c>
      <c r="D313" s="10">
        <f t="shared" ref="D313:E313" si="71">D314+D316+D318</f>
        <v>0</v>
      </c>
      <c r="E313" s="10">
        <f t="shared" si="71"/>
        <v>0</v>
      </c>
      <c r="F313" s="37"/>
      <c r="G313" s="20"/>
      <c r="H313" s="20"/>
    </row>
    <row r="314" spans="1:8" ht="31.5" hidden="1" x14ac:dyDescent="0.25">
      <c r="A314" s="3"/>
      <c r="B314" s="23" t="s">
        <v>264</v>
      </c>
      <c r="C314" s="24">
        <f>C315</f>
        <v>0</v>
      </c>
      <c r="D314" s="24">
        <f t="shared" ref="D314:E314" si="72">D315</f>
        <v>0</v>
      </c>
      <c r="E314" s="24">
        <f t="shared" si="72"/>
        <v>0</v>
      </c>
      <c r="F314" s="37"/>
      <c r="G314" s="20"/>
      <c r="H314" s="20"/>
    </row>
    <row r="315" spans="1:8" hidden="1" x14ac:dyDescent="0.25">
      <c r="A315" s="3"/>
      <c r="B315" s="23"/>
      <c r="C315" s="24"/>
      <c r="D315" s="24"/>
      <c r="E315" s="24"/>
      <c r="F315" s="6"/>
      <c r="G315" s="20"/>
      <c r="H315" s="20"/>
    </row>
    <row r="316" spans="1:8" ht="31.5" hidden="1" x14ac:dyDescent="0.25">
      <c r="A316" s="5"/>
      <c r="B316" s="23" t="s">
        <v>37</v>
      </c>
      <c r="C316" s="24">
        <f>C317</f>
        <v>0</v>
      </c>
      <c r="D316" s="24">
        <f t="shared" ref="D316:E316" si="73">D317</f>
        <v>0</v>
      </c>
      <c r="E316" s="24">
        <f t="shared" si="73"/>
        <v>0</v>
      </c>
      <c r="F316" s="6"/>
      <c r="G316" s="20"/>
      <c r="H316" s="20"/>
    </row>
    <row r="317" spans="1:8" hidden="1" x14ac:dyDescent="0.25">
      <c r="A317" s="3"/>
      <c r="B317" s="7"/>
      <c r="C317" s="8"/>
      <c r="D317" s="8"/>
      <c r="E317" s="8"/>
      <c r="F317" s="6"/>
      <c r="G317" s="20"/>
      <c r="H317" s="20"/>
    </row>
    <row r="318" spans="1:8" ht="31.5" hidden="1" x14ac:dyDescent="0.25">
      <c r="A318" s="3"/>
      <c r="B318" s="95" t="s">
        <v>17</v>
      </c>
      <c r="C318" s="24">
        <f>C319</f>
        <v>0</v>
      </c>
      <c r="D318" s="24">
        <f t="shared" ref="D318:E318" si="74">D319</f>
        <v>0</v>
      </c>
      <c r="E318" s="24">
        <f t="shared" si="74"/>
        <v>0</v>
      </c>
      <c r="F318" s="34"/>
      <c r="G318" s="20"/>
      <c r="H318" s="20"/>
    </row>
    <row r="319" spans="1:8" hidden="1" x14ac:dyDescent="0.25">
      <c r="A319" s="3"/>
      <c r="B319" s="205"/>
      <c r="C319" s="8"/>
      <c r="D319" s="8"/>
      <c r="E319" s="8"/>
      <c r="F319" s="94"/>
      <c r="G319" s="20"/>
      <c r="H319" s="20"/>
    </row>
    <row r="320" spans="1:8" ht="34.5" customHeight="1" x14ac:dyDescent="0.25">
      <c r="A320" s="3" t="s">
        <v>121</v>
      </c>
      <c r="B320" s="96" t="s">
        <v>198</v>
      </c>
      <c r="C320" s="10">
        <f>C321+C323+C325</f>
        <v>0</v>
      </c>
      <c r="D320" s="10">
        <f t="shared" ref="D320:E320" si="75">D321+D323+D325</f>
        <v>0</v>
      </c>
      <c r="E320" s="10">
        <f t="shared" si="75"/>
        <v>54850</v>
      </c>
      <c r="F320" s="34"/>
      <c r="G320" s="20"/>
      <c r="H320" s="20"/>
    </row>
    <row r="321" spans="1:8" hidden="1" x14ac:dyDescent="0.25">
      <c r="A321" s="3"/>
      <c r="B321" s="95" t="s">
        <v>20</v>
      </c>
      <c r="C321" s="24">
        <f>C322</f>
        <v>0</v>
      </c>
      <c r="D321" s="24">
        <f t="shared" ref="D321:E321" si="76">D322</f>
        <v>0</v>
      </c>
      <c r="E321" s="24">
        <f t="shared" si="76"/>
        <v>0</v>
      </c>
      <c r="F321" s="34"/>
      <c r="G321" s="20"/>
      <c r="H321" s="20"/>
    </row>
    <row r="322" spans="1:8" hidden="1" x14ac:dyDescent="0.25">
      <c r="A322" s="3"/>
      <c r="B322" s="7"/>
      <c r="C322" s="8"/>
      <c r="D322" s="8"/>
      <c r="E322" s="8"/>
      <c r="F322" s="34"/>
      <c r="G322" s="20"/>
      <c r="H322" s="20"/>
    </row>
    <row r="323" spans="1:8" ht="48" hidden="1" customHeight="1" x14ac:dyDescent="0.25">
      <c r="A323" s="3"/>
      <c r="B323" s="51" t="s">
        <v>70</v>
      </c>
      <c r="C323" s="8">
        <f>C324</f>
        <v>0</v>
      </c>
      <c r="D323" s="8">
        <f t="shared" ref="D323:E323" si="77">D324</f>
        <v>0</v>
      </c>
      <c r="E323" s="8">
        <f t="shared" si="77"/>
        <v>0</v>
      </c>
      <c r="F323" s="34"/>
      <c r="G323" s="20"/>
      <c r="H323" s="20"/>
    </row>
    <row r="324" spans="1:8" hidden="1" x14ac:dyDescent="0.25">
      <c r="A324" s="3"/>
      <c r="B324" s="7"/>
      <c r="C324" s="8"/>
      <c r="D324" s="8"/>
      <c r="E324" s="8"/>
      <c r="F324" s="34"/>
      <c r="G324" s="20"/>
      <c r="H324" s="20"/>
    </row>
    <row r="325" spans="1:8" ht="31.5" x14ac:dyDescent="0.25">
      <c r="A325" s="3"/>
      <c r="B325" s="51" t="s">
        <v>17</v>
      </c>
      <c r="C325" s="24">
        <f>SUM(C326:C331)</f>
        <v>0</v>
      </c>
      <c r="D325" s="24">
        <f t="shared" ref="D325:E325" si="78">SUM(D326:D331)</f>
        <v>0</v>
      </c>
      <c r="E325" s="24">
        <f t="shared" si="78"/>
        <v>54850</v>
      </c>
      <c r="F325" s="34"/>
      <c r="G325" s="20"/>
      <c r="H325" s="20"/>
    </row>
    <row r="326" spans="1:8" ht="51" customHeight="1" x14ac:dyDescent="0.25">
      <c r="A326" s="3"/>
      <c r="B326" s="7"/>
      <c r="C326" s="24"/>
      <c r="D326" s="8"/>
      <c r="E326" s="8">
        <v>54850</v>
      </c>
      <c r="F326" s="34" t="s">
        <v>440</v>
      </c>
      <c r="G326" s="20"/>
      <c r="H326" s="20"/>
    </row>
    <row r="327" spans="1:8" hidden="1" x14ac:dyDescent="0.25">
      <c r="A327" s="3"/>
      <c r="B327" s="7"/>
      <c r="C327" s="24"/>
      <c r="D327" s="24"/>
      <c r="E327" s="24"/>
      <c r="F327" s="34"/>
      <c r="G327" s="20"/>
      <c r="H327" s="20"/>
    </row>
    <row r="328" spans="1:8" hidden="1" x14ac:dyDescent="0.25">
      <c r="A328" s="3"/>
      <c r="B328" s="7"/>
      <c r="C328" s="104"/>
      <c r="D328" s="8"/>
      <c r="E328" s="8"/>
      <c r="F328" s="34"/>
      <c r="G328" s="20"/>
      <c r="H328" s="20"/>
    </row>
    <row r="329" spans="1:8" hidden="1" x14ac:dyDescent="0.25">
      <c r="A329" s="3"/>
      <c r="B329" s="62"/>
      <c r="C329" s="104"/>
      <c r="D329" s="24"/>
      <c r="E329" s="24"/>
      <c r="F329" s="97"/>
      <c r="G329" s="20"/>
      <c r="H329" s="20"/>
    </row>
    <row r="330" spans="1:8" hidden="1" x14ac:dyDescent="0.25">
      <c r="A330" s="3"/>
      <c r="B330" s="7"/>
      <c r="C330" s="104"/>
      <c r="D330" s="8"/>
      <c r="E330" s="8"/>
      <c r="F330" s="176"/>
      <c r="G330" s="20"/>
      <c r="H330" s="20"/>
    </row>
    <row r="331" spans="1:8" hidden="1" x14ac:dyDescent="0.25">
      <c r="A331" s="3"/>
      <c r="B331" s="7"/>
      <c r="C331" s="104"/>
      <c r="D331" s="8"/>
      <c r="E331" s="8"/>
      <c r="F331" s="34"/>
      <c r="G331" s="20"/>
      <c r="H331" s="20"/>
    </row>
    <row r="332" spans="1:8" ht="79.5" customHeight="1" x14ac:dyDescent="0.25">
      <c r="A332" s="3" t="s">
        <v>84</v>
      </c>
      <c r="B332" s="54" t="s">
        <v>199</v>
      </c>
      <c r="C332" s="10">
        <f>C341+C368+C333+C338</f>
        <v>0</v>
      </c>
      <c r="D332" s="10">
        <f t="shared" ref="D332:E332" si="79">D341+D368+D333+D338</f>
        <v>0</v>
      </c>
      <c r="E332" s="10">
        <f t="shared" si="79"/>
        <v>904690</v>
      </c>
      <c r="F332" s="34"/>
      <c r="G332" s="20"/>
      <c r="H332" s="20"/>
    </row>
    <row r="333" spans="1:8" ht="47.25" hidden="1" x14ac:dyDescent="0.25">
      <c r="A333" s="3" t="s">
        <v>136</v>
      </c>
      <c r="B333" s="54" t="s">
        <v>200</v>
      </c>
      <c r="C333" s="10">
        <f>C334</f>
        <v>0</v>
      </c>
      <c r="D333" s="10">
        <f t="shared" ref="D333:E333" si="80">D334</f>
        <v>0</v>
      </c>
      <c r="E333" s="10">
        <f t="shared" si="80"/>
        <v>0</v>
      </c>
      <c r="F333" s="34"/>
      <c r="G333" s="20"/>
      <c r="H333" s="20"/>
    </row>
    <row r="334" spans="1:8" ht="31.5" hidden="1" x14ac:dyDescent="0.25">
      <c r="A334" s="3"/>
      <c r="B334" s="95" t="s">
        <v>17</v>
      </c>
      <c r="C334" s="24">
        <f>SUM(C335:C337)</f>
        <v>0</v>
      </c>
      <c r="D334" s="24">
        <f t="shared" ref="D334:E334" si="81">SUM(D335:D337)</f>
        <v>0</v>
      </c>
      <c r="E334" s="24">
        <f t="shared" si="81"/>
        <v>0</v>
      </c>
      <c r="F334" s="34"/>
      <c r="G334" s="20"/>
      <c r="H334" s="20"/>
    </row>
    <row r="335" spans="1:8" hidden="1" x14ac:dyDescent="0.25">
      <c r="A335" s="3"/>
      <c r="B335" s="204"/>
      <c r="C335" s="10"/>
      <c r="D335" s="55"/>
      <c r="E335" s="8"/>
      <c r="F335" s="94"/>
      <c r="G335" s="20"/>
      <c r="H335" s="20"/>
    </row>
    <row r="336" spans="1:8" hidden="1" x14ac:dyDescent="0.25">
      <c r="A336" s="3"/>
      <c r="B336" s="204"/>
      <c r="C336" s="10"/>
      <c r="D336" s="8"/>
      <c r="E336" s="8"/>
      <c r="F336" s="94"/>
      <c r="G336" s="20"/>
      <c r="H336" s="20"/>
    </row>
    <row r="337" spans="1:8" hidden="1" x14ac:dyDescent="0.25">
      <c r="A337" s="3"/>
      <c r="B337" s="204"/>
      <c r="C337" s="10"/>
      <c r="D337" s="8"/>
      <c r="E337" s="8"/>
      <c r="F337" s="94"/>
      <c r="G337" s="20"/>
      <c r="H337" s="20"/>
    </row>
    <row r="338" spans="1:8" ht="48" hidden="1" customHeight="1" x14ac:dyDescent="0.25">
      <c r="A338" s="3" t="s">
        <v>177</v>
      </c>
      <c r="B338" s="54" t="s">
        <v>201</v>
      </c>
      <c r="C338" s="10">
        <f>C339</f>
        <v>0</v>
      </c>
      <c r="D338" s="10">
        <f t="shared" ref="D338:E339" si="82">D339</f>
        <v>0</v>
      </c>
      <c r="E338" s="10">
        <f t="shared" si="82"/>
        <v>0</v>
      </c>
      <c r="F338" s="176"/>
      <c r="G338" s="20"/>
      <c r="H338" s="20"/>
    </row>
    <row r="339" spans="1:8" ht="31.5" hidden="1" x14ac:dyDescent="0.25">
      <c r="A339" s="5"/>
      <c r="B339" s="95" t="s">
        <v>17</v>
      </c>
      <c r="C339" s="24">
        <f>C340</f>
        <v>0</v>
      </c>
      <c r="D339" s="24">
        <f t="shared" si="82"/>
        <v>0</v>
      </c>
      <c r="E339" s="24">
        <f t="shared" si="82"/>
        <v>0</v>
      </c>
      <c r="F339" s="176"/>
      <c r="G339" s="20"/>
      <c r="H339" s="20"/>
    </row>
    <row r="340" spans="1:8" hidden="1" x14ac:dyDescent="0.25">
      <c r="A340" s="3"/>
      <c r="B340" s="204"/>
      <c r="C340" s="10"/>
      <c r="D340" s="8"/>
      <c r="E340" s="8"/>
      <c r="F340" s="98"/>
      <c r="G340" s="20"/>
      <c r="H340" s="20"/>
    </row>
    <row r="341" spans="1:8" ht="63" x14ac:dyDescent="0.25">
      <c r="A341" s="3" t="s">
        <v>18</v>
      </c>
      <c r="B341" s="54" t="s">
        <v>60</v>
      </c>
      <c r="C341" s="10">
        <f>C342</f>
        <v>0</v>
      </c>
      <c r="D341" s="10">
        <f t="shared" ref="D341:E341" si="83">D342</f>
        <v>0</v>
      </c>
      <c r="E341" s="10">
        <f t="shared" si="83"/>
        <v>904690</v>
      </c>
      <c r="F341" s="34"/>
      <c r="G341" s="20"/>
      <c r="H341" s="20"/>
    </row>
    <row r="342" spans="1:8" ht="31.5" x14ac:dyDescent="0.25">
      <c r="A342" s="3"/>
      <c r="B342" s="95" t="s">
        <v>17</v>
      </c>
      <c r="C342" s="24">
        <f>SUM(C343:C367)</f>
        <v>0</v>
      </c>
      <c r="D342" s="24">
        <f t="shared" ref="D342:E342" si="84">SUM(D343:D367)</f>
        <v>0</v>
      </c>
      <c r="E342" s="24">
        <f t="shared" si="84"/>
        <v>904690</v>
      </c>
      <c r="F342" s="34"/>
      <c r="G342" s="20"/>
      <c r="H342" s="20"/>
    </row>
    <row r="343" spans="1:8" hidden="1" x14ac:dyDescent="0.25">
      <c r="A343" s="3"/>
      <c r="B343" s="205"/>
      <c r="C343" s="104"/>
      <c r="D343" s="104"/>
      <c r="E343" s="104"/>
      <c r="F343" s="94"/>
      <c r="G343" s="20"/>
      <c r="H343" s="20"/>
    </row>
    <row r="344" spans="1:8" ht="36.75" customHeight="1" x14ac:dyDescent="0.25">
      <c r="A344" s="3"/>
      <c r="B344" s="205" t="s">
        <v>312</v>
      </c>
      <c r="C344" s="104"/>
      <c r="D344" s="104"/>
      <c r="E344" s="8">
        <v>904690</v>
      </c>
      <c r="F344" s="182" t="s">
        <v>425</v>
      </c>
      <c r="G344" s="20"/>
      <c r="H344" s="20"/>
    </row>
    <row r="345" spans="1:8" hidden="1" x14ac:dyDescent="0.25">
      <c r="A345" s="236"/>
      <c r="B345" s="232"/>
      <c r="C345" s="104"/>
      <c r="D345" s="104"/>
      <c r="E345" s="8"/>
      <c r="F345" s="239"/>
      <c r="G345" s="20"/>
      <c r="H345" s="20"/>
    </row>
    <row r="346" spans="1:8" ht="47.25" hidden="1" customHeight="1" x14ac:dyDescent="0.25">
      <c r="A346" s="236"/>
      <c r="B346" s="232"/>
      <c r="C346" s="8"/>
      <c r="D346" s="104"/>
      <c r="E346" s="8"/>
      <c r="F346" s="239"/>
      <c r="G346" s="20"/>
      <c r="H346" s="20"/>
    </row>
    <row r="347" spans="1:8" ht="18.75" hidden="1" customHeight="1" x14ac:dyDescent="0.25">
      <c r="A347" s="236"/>
      <c r="B347" s="232"/>
      <c r="C347" s="8"/>
      <c r="D347" s="104"/>
      <c r="E347" s="8"/>
      <c r="F347" s="239"/>
      <c r="G347" s="20"/>
      <c r="H347" s="20"/>
    </row>
    <row r="348" spans="1:8" hidden="1" x14ac:dyDescent="0.25">
      <c r="A348" s="236"/>
      <c r="B348" s="232"/>
      <c r="C348" s="8"/>
      <c r="D348" s="104"/>
      <c r="E348" s="8"/>
      <c r="F348" s="239"/>
      <c r="G348" s="20"/>
      <c r="H348" s="20"/>
    </row>
    <row r="349" spans="1:8" hidden="1" x14ac:dyDescent="0.25">
      <c r="A349" s="236"/>
      <c r="B349" s="232"/>
      <c r="C349" s="8"/>
      <c r="D349" s="104"/>
      <c r="E349" s="8"/>
      <c r="F349" s="239"/>
      <c r="G349" s="20"/>
      <c r="H349" s="20"/>
    </row>
    <row r="350" spans="1:8" hidden="1" x14ac:dyDescent="0.25">
      <c r="A350" s="3"/>
      <c r="B350" s="95"/>
      <c r="C350" s="8"/>
      <c r="D350" s="104"/>
      <c r="E350" s="8"/>
      <c r="F350" s="94"/>
      <c r="G350" s="20"/>
      <c r="H350" s="20"/>
    </row>
    <row r="351" spans="1:8" hidden="1" x14ac:dyDescent="0.25">
      <c r="A351" s="3"/>
      <c r="B351" s="205"/>
      <c r="C351" s="8"/>
      <c r="D351" s="104"/>
      <c r="E351" s="8"/>
      <c r="F351" s="182"/>
      <c r="G351" s="20"/>
      <c r="H351" s="20"/>
    </row>
    <row r="352" spans="1:8" hidden="1" x14ac:dyDescent="0.25">
      <c r="A352" s="3"/>
      <c r="B352" s="205"/>
      <c r="C352" s="8"/>
      <c r="D352" s="104"/>
      <c r="E352" s="8"/>
      <c r="F352" s="182"/>
      <c r="G352" s="20"/>
      <c r="H352" s="20"/>
    </row>
    <row r="353" spans="1:8" hidden="1" x14ac:dyDescent="0.25">
      <c r="A353" s="3"/>
      <c r="B353" s="95"/>
      <c r="C353" s="8"/>
      <c r="D353" s="104"/>
      <c r="E353" s="8"/>
      <c r="F353" s="29"/>
      <c r="G353" s="20"/>
      <c r="H353" s="20"/>
    </row>
    <row r="354" spans="1:8" hidden="1" x14ac:dyDescent="0.25">
      <c r="A354" s="3"/>
      <c r="B354" s="95"/>
      <c r="C354" s="8"/>
      <c r="D354" s="104"/>
      <c r="E354" s="8"/>
      <c r="F354" s="182"/>
      <c r="G354" s="20"/>
      <c r="H354" s="20"/>
    </row>
    <row r="355" spans="1:8" hidden="1" x14ac:dyDescent="0.25">
      <c r="A355" s="3"/>
      <c r="B355" s="95"/>
      <c r="C355" s="8"/>
      <c r="D355" s="104"/>
      <c r="E355" s="8"/>
      <c r="F355" s="182"/>
      <c r="G355" s="20"/>
      <c r="H355" s="20"/>
    </row>
    <row r="356" spans="1:8" hidden="1" x14ac:dyDescent="0.25">
      <c r="A356" s="3"/>
      <c r="B356" s="95"/>
      <c r="C356" s="8"/>
      <c r="D356" s="104"/>
      <c r="E356" s="8"/>
      <c r="F356" s="182"/>
      <c r="G356" s="20"/>
      <c r="H356" s="20"/>
    </row>
    <row r="357" spans="1:8" hidden="1" x14ac:dyDescent="0.25">
      <c r="A357" s="3"/>
      <c r="B357" s="95"/>
      <c r="C357" s="8"/>
      <c r="D357" s="104"/>
      <c r="E357" s="8"/>
      <c r="F357" s="29"/>
      <c r="G357" s="20"/>
      <c r="H357" s="20"/>
    </row>
    <row r="358" spans="1:8" hidden="1" x14ac:dyDescent="0.25">
      <c r="A358" s="3"/>
      <c r="B358" s="95"/>
      <c r="C358" s="8"/>
      <c r="D358" s="104"/>
      <c r="E358" s="8"/>
      <c r="F358" s="29"/>
      <c r="G358" s="20"/>
      <c r="H358" s="20"/>
    </row>
    <row r="359" spans="1:8" hidden="1" x14ac:dyDescent="0.25">
      <c r="A359" s="3"/>
      <c r="B359" s="95"/>
      <c r="C359" s="8"/>
      <c r="D359" s="104"/>
      <c r="E359" s="8"/>
      <c r="F359" s="29"/>
      <c r="G359" s="20"/>
      <c r="H359" s="20"/>
    </row>
    <row r="360" spans="1:8" hidden="1" x14ac:dyDescent="0.25">
      <c r="A360" s="3"/>
      <c r="B360" s="95"/>
      <c r="C360" s="8"/>
      <c r="D360" s="104"/>
      <c r="E360" s="8"/>
      <c r="F360" s="29"/>
      <c r="G360" s="20"/>
      <c r="H360" s="20"/>
    </row>
    <row r="361" spans="1:8" hidden="1" x14ac:dyDescent="0.25">
      <c r="A361" s="3"/>
      <c r="B361" s="95"/>
      <c r="C361" s="8"/>
      <c r="D361" s="104"/>
      <c r="E361" s="8"/>
      <c r="F361" s="29"/>
      <c r="G361" s="20"/>
      <c r="H361" s="20"/>
    </row>
    <row r="362" spans="1:8" hidden="1" x14ac:dyDescent="0.25">
      <c r="A362" s="3"/>
      <c r="B362" s="95"/>
      <c r="C362" s="8"/>
      <c r="D362" s="104"/>
      <c r="E362" s="8"/>
      <c r="F362" s="29"/>
      <c r="G362" s="20"/>
      <c r="H362" s="20"/>
    </row>
    <row r="363" spans="1:8" hidden="1" x14ac:dyDescent="0.25">
      <c r="A363" s="3"/>
      <c r="B363" s="95"/>
      <c r="C363" s="8"/>
      <c r="D363" s="104"/>
      <c r="E363" s="8"/>
      <c r="F363" s="29"/>
      <c r="G363" s="20"/>
      <c r="H363" s="20"/>
    </row>
    <row r="364" spans="1:8" hidden="1" x14ac:dyDescent="0.25">
      <c r="A364" s="3"/>
      <c r="B364" s="95"/>
      <c r="C364" s="8"/>
      <c r="D364" s="104"/>
      <c r="E364" s="8"/>
      <c r="F364" s="29"/>
      <c r="G364" s="20"/>
      <c r="H364" s="20"/>
    </row>
    <row r="365" spans="1:8" hidden="1" x14ac:dyDescent="0.25">
      <c r="A365" s="3"/>
      <c r="B365" s="95"/>
      <c r="C365" s="8"/>
      <c r="D365" s="104"/>
      <c r="E365" s="8"/>
      <c r="F365" s="29"/>
      <c r="G365" s="20"/>
      <c r="H365" s="20"/>
    </row>
    <row r="366" spans="1:8" hidden="1" x14ac:dyDescent="0.25">
      <c r="A366" s="3"/>
      <c r="B366" s="95"/>
      <c r="C366" s="8"/>
      <c r="D366" s="104"/>
      <c r="E366" s="8"/>
      <c r="F366" s="29"/>
      <c r="G366" s="20"/>
      <c r="H366" s="20"/>
    </row>
    <row r="367" spans="1:8" hidden="1" x14ac:dyDescent="0.25">
      <c r="A367" s="3"/>
      <c r="B367" s="95"/>
      <c r="C367" s="8"/>
      <c r="D367" s="104"/>
      <c r="E367" s="8"/>
      <c r="F367" s="29"/>
      <c r="G367" s="20"/>
      <c r="H367" s="20"/>
    </row>
    <row r="368" spans="1:8" ht="47.25" hidden="1" x14ac:dyDescent="0.25">
      <c r="A368" s="3" t="s">
        <v>72</v>
      </c>
      <c r="B368" s="54" t="s">
        <v>202</v>
      </c>
      <c r="C368" s="10">
        <f>C369</f>
        <v>0</v>
      </c>
      <c r="D368" s="10">
        <f t="shared" ref="D368:E369" si="85">D369</f>
        <v>0</v>
      </c>
      <c r="E368" s="10">
        <f t="shared" si="85"/>
        <v>0</v>
      </c>
      <c r="F368" s="37"/>
      <c r="G368" s="20"/>
      <c r="H368" s="20"/>
    </row>
    <row r="369" spans="1:8" ht="31.5" hidden="1" x14ac:dyDescent="0.25">
      <c r="A369" s="3"/>
      <c r="B369" s="51" t="s">
        <v>17</v>
      </c>
      <c r="C369" s="24">
        <f>C370</f>
        <v>0</v>
      </c>
      <c r="D369" s="24">
        <f t="shared" si="85"/>
        <v>0</v>
      </c>
      <c r="E369" s="24">
        <f t="shared" si="85"/>
        <v>0</v>
      </c>
      <c r="F369" s="37"/>
      <c r="G369" s="20"/>
      <c r="H369" s="20"/>
    </row>
    <row r="370" spans="1:8" hidden="1" x14ac:dyDescent="0.25">
      <c r="A370" s="3"/>
      <c r="B370" s="204"/>
      <c r="C370" s="8"/>
      <c r="D370" s="8"/>
      <c r="E370" s="8"/>
      <c r="F370" s="94"/>
      <c r="G370" s="20"/>
      <c r="H370" s="20"/>
    </row>
    <row r="371" spans="1:8" ht="33.75" customHeight="1" x14ac:dyDescent="0.25">
      <c r="A371" s="3" t="s">
        <v>85</v>
      </c>
      <c r="B371" s="99" t="s">
        <v>203</v>
      </c>
      <c r="C371" s="100">
        <f>C372+C400+C408</f>
        <v>0</v>
      </c>
      <c r="D371" s="100">
        <f t="shared" ref="D371:E371" si="86">D372+D400+D408</f>
        <v>17300000</v>
      </c>
      <c r="E371" s="100">
        <f t="shared" si="86"/>
        <v>0</v>
      </c>
      <c r="F371" s="183"/>
      <c r="G371" s="20"/>
      <c r="H371" s="20"/>
    </row>
    <row r="372" spans="1:8" ht="47.25" x14ac:dyDescent="0.25">
      <c r="A372" s="3" t="s">
        <v>86</v>
      </c>
      <c r="B372" s="54" t="s">
        <v>31</v>
      </c>
      <c r="C372" s="10">
        <f>C373</f>
        <v>0</v>
      </c>
      <c r="D372" s="10">
        <f t="shared" ref="D372:E372" si="87">D373</f>
        <v>17300000</v>
      </c>
      <c r="E372" s="10">
        <f t="shared" si="87"/>
        <v>0</v>
      </c>
      <c r="F372" s="6"/>
      <c r="G372" s="20"/>
      <c r="H372" s="20"/>
    </row>
    <row r="373" spans="1:8" x14ac:dyDescent="0.25">
      <c r="A373" s="3"/>
      <c r="B373" s="23" t="s">
        <v>2</v>
      </c>
      <c r="C373" s="24">
        <f>SUM(C374:C399)</f>
        <v>0</v>
      </c>
      <c r="D373" s="24">
        <f t="shared" ref="D373:E373" si="88">SUM(D374:D399)</f>
        <v>17300000</v>
      </c>
      <c r="E373" s="24">
        <f t="shared" si="88"/>
        <v>0</v>
      </c>
      <c r="F373" s="6"/>
      <c r="G373" s="20"/>
      <c r="H373" s="20"/>
    </row>
    <row r="374" spans="1:8" ht="31.5" hidden="1" x14ac:dyDescent="0.25">
      <c r="A374" s="3"/>
      <c r="B374" s="7" t="s">
        <v>350</v>
      </c>
      <c r="C374" s="8"/>
      <c r="D374" s="8">
        <v>0</v>
      </c>
      <c r="E374" s="24"/>
      <c r="F374" s="9" t="s">
        <v>313</v>
      </c>
      <c r="G374" s="20"/>
      <c r="H374" s="20"/>
    </row>
    <row r="375" spans="1:8" ht="50.25" customHeight="1" x14ac:dyDescent="0.25">
      <c r="A375" s="3"/>
      <c r="B375" s="7" t="s">
        <v>350</v>
      </c>
      <c r="C375" s="8"/>
      <c r="D375" s="8">
        <v>2300000</v>
      </c>
      <c r="E375" s="8"/>
      <c r="F375" s="208" t="s">
        <v>406</v>
      </c>
      <c r="G375" s="20"/>
      <c r="H375" s="20"/>
    </row>
    <row r="376" spans="1:8" ht="51.75" customHeight="1" x14ac:dyDescent="0.25">
      <c r="A376" s="3"/>
      <c r="B376" s="7" t="s">
        <v>350</v>
      </c>
      <c r="C376" s="8"/>
      <c r="D376" s="8">
        <v>15000000</v>
      </c>
      <c r="E376" s="8"/>
      <c r="F376" s="208" t="s">
        <v>465</v>
      </c>
      <c r="G376" s="20"/>
      <c r="H376" s="20"/>
    </row>
    <row r="377" spans="1:8" ht="66" hidden="1" customHeight="1" x14ac:dyDescent="0.25">
      <c r="A377" s="101"/>
      <c r="B377" s="7"/>
      <c r="C377" s="8"/>
      <c r="D377" s="8"/>
      <c r="E377" s="8"/>
      <c r="F377" s="34"/>
      <c r="G377" s="20"/>
      <c r="H377" s="20"/>
    </row>
    <row r="378" spans="1:8" hidden="1" x14ac:dyDescent="0.25">
      <c r="A378" s="101"/>
      <c r="B378" s="7"/>
      <c r="C378" s="8"/>
      <c r="D378" s="8"/>
      <c r="E378" s="8"/>
      <c r="F378" s="34"/>
      <c r="G378" s="20"/>
      <c r="H378" s="20"/>
    </row>
    <row r="379" spans="1:8" hidden="1" x14ac:dyDescent="0.25">
      <c r="A379" s="101"/>
      <c r="B379" s="7"/>
      <c r="C379" s="8"/>
      <c r="D379" s="8"/>
      <c r="E379" s="8"/>
      <c r="F379" s="34"/>
      <c r="G379" s="20"/>
      <c r="H379" s="20"/>
    </row>
    <row r="380" spans="1:8" hidden="1" x14ac:dyDescent="0.25">
      <c r="A380" s="101"/>
      <c r="B380" s="7"/>
      <c r="C380" s="8"/>
      <c r="D380" s="8"/>
      <c r="E380" s="8"/>
      <c r="F380" s="34"/>
      <c r="G380" s="20"/>
      <c r="H380" s="20"/>
    </row>
    <row r="381" spans="1:8" hidden="1" x14ac:dyDescent="0.25">
      <c r="A381" s="101"/>
      <c r="B381" s="7"/>
      <c r="C381" s="8"/>
      <c r="D381" s="8"/>
      <c r="E381" s="8"/>
      <c r="F381" s="34"/>
      <c r="G381" s="20"/>
      <c r="H381" s="20"/>
    </row>
    <row r="382" spans="1:8" ht="191.25" hidden="1" customHeight="1" x14ac:dyDescent="0.25">
      <c r="A382" s="3"/>
      <c r="B382" s="7"/>
      <c r="C382" s="8"/>
      <c r="D382" s="8"/>
      <c r="E382" s="8"/>
      <c r="F382" s="191" t="s">
        <v>351</v>
      </c>
      <c r="G382" s="20"/>
      <c r="H382" s="20"/>
    </row>
    <row r="383" spans="1:8" ht="127.5" hidden="1" customHeight="1" x14ac:dyDescent="0.25">
      <c r="A383" s="3"/>
      <c r="B383" s="7"/>
      <c r="C383" s="8"/>
      <c r="D383" s="8"/>
      <c r="E383" s="8"/>
      <c r="F383" s="191" t="s">
        <v>351</v>
      </c>
      <c r="G383" s="20"/>
      <c r="H383" s="20"/>
    </row>
    <row r="384" spans="1:8" hidden="1" x14ac:dyDescent="0.25">
      <c r="A384" s="3"/>
      <c r="B384" s="7"/>
      <c r="C384" s="8"/>
      <c r="D384" s="8"/>
      <c r="E384" s="24"/>
      <c r="F384" s="34"/>
      <c r="G384" s="20"/>
      <c r="H384" s="20"/>
    </row>
    <row r="385" spans="1:8" hidden="1" x14ac:dyDescent="0.25">
      <c r="A385" s="3"/>
      <c r="B385" s="7"/>
      <c r="C385" s="8"/>
      <c r="D385" s="8"/>
      <c r="E385" s="24"/>
      <c r="F385" s="34"/>
      <c r="G385" s="20"/>
      <c r="H385" s="20"/>
    </row>
    <row r="386" spans="1:8" hidden="1" x14ac:dyDescent="0.25">
      <c r="A386" s="3"/>
      <c r="B386" s="7"/>
      <c r="C386" s="8"/>
      <c r="D386" s="8"/>
      <c r="E386" s="24"/>
      <c r="F386" s="34"/>
      <c r="G386" s="20"/>
      <c r="H386" s="20"/>
    </row>
    <row r="387" spans="1:8" hidden="1" x14ac:dyDescent="0.25">
      <c r="A387" s="3"/>
      <c r="B387" s="7"/>
      <c r="C387" s="8"/>
      <c r="D387" s="8"/>
      <c r="E387" s="24"/>
      <c r="F387" s="34"/>
      <c r="G387" s="20"/>
      <c r="H387" s="20"/>
    </row>
    <row r="388" spans="1:8" hidden="1" x14ac:dyDescent="0.25">
      <c r="A388" s="3"/>
      <c r="B388" s="7"/>
      <c r="C388" s="8"/>
      <c r="D388" s="8"/>
      <c r="E388" s="24"/>
      <c r="F388" s="34"/>
      <c r="G388" s="20"/>
      <c r="H388" s="20"/>
    </row>
    <row r="389" spans="1:8" hidden="1" x14ac:dyDescent="0.25">
      <c r="A389" s="3"/>
      <c r="B389" s="7"/>
      <c r="C389" s="8"/>
      <c r="D389" s="8"/>
      <c r="E389" s="24"/>
      <c r="F389" s="34"/>
      <c r="G389" s="20"/>
      <c r="H389" s="20"/>
    </row>
    <row r="390" spans="1:8" hidden="1" x14ac:dyDescent="0.25">
      <c r="A390" s="3"/>
      <c r="B390" s="7"/>
      <c r="C390" s="8"/>
      <c r="D390" s="8"/>
      <c r="E390" s="24"/>
      <c r="F390" s="34"/>
      <c r="G390" s="20"/>
      <c r="H390" s="20"/>
    </row>
    <row r="391" spans="1:8" hidden="1" x14ac:dyDescent="0.25">
      <c r="A391" s="3"/>
      <c r="B391" s="7"/>
      <c r="C391" s="8"/>
      <c r="D391" s="8"/>
      <c r="E391" s="24"/>
      <c r="F391" s="34"/>
      <c r="G391" s="20"/>
      <c r="H391" s="20"/>
    </row>
    <row r="392" spans="1:8" hidden="1" x14ac:dyDescent="0.25">
      <c r="A392" s="3"/>
      <c r="B392" s="7"/>
      <c r="C392" s="8"/>
      <c r="D392" s="8"/>
      <c r="E392" s="24"/>
      <c r="F392" s="34"/>
      <c r="G392" s="20"/>
      <c r="H392" s="20"/>
    </row>
    <row r="393" spans="1:8" hidden="1" x14ac:dyDescent="0.25">
      <c r="A393" s="3"/>
      <c r="B393" s="7"/>
      <c r="C393" s="8"/>
      <c r="D393" s="8"/>
      <c r="E393" s="24"/>
      <c r="F393" s="34"/>
      <c r="G393" s="20"/>
      <c r="H393" s="20"/>
    </row>
    <row r="394" spans="1:8" hidden="1" x14ac:dyDescent="0.25">
      <c r="A394" s="3"/>
      <c r="B394" s="7"/>
      <c r="C394" s="8"/>
      <c r="D394" s="8"/>
      <c r="E394" s="24"/>
      <c r="F394" s="34"/>
      <c r="G394" s="20"/>
      <c r="H394" s="20"/>
    </row>
    <row r="395" spans="1:8" hidden="1" x14ac:dyDescent="0.25">
      <c r="A395" s="3"/>
      <c r="B395" s="7"/>
      <c r="C395" s="8"/>
      <c r="D395" s="8"/>
      <c r="E395" s="24"/>
      <c r="F395" s="34"/>
      <c r="G395" s="20"/>
      <c r="H395" s="20"/>
    </row>
    <row r="396" spans="1:8" hidden="1" x14ac:dyDescent="0.25">
      <c r="A396" s="3"/>
      <c r="B396" s="23"/>
      <c r="C396" s="24"/>
      <c r="D396" s="8"/>
      <c r="E396" s="24"/>
      <c r="F396" s="34"/>
      <c r="G396" s="20"/>
      <c r="H396" s="20"/>
    </row>
    <row r="397" spans="1:8" hidden="1" x14ac:dyDescent="0.25">
      <c r="A397" s="3"/>
      <c r="B397" s="23"/>
      <c r="C397" s="24"/>
      <c r="D397" s="8"/>
      <c r="E397" s="24"/>
      <c r="F397" s="34"/>
      <c r="G397" s="20"/>
      <c r="H397" s="20"/>
    </row>
    <row r="398" spans="1:8" hidden="1" x14ac:dyDescent="0.25">
      <c r="A398" s="3"/>
      <c r="B398" s="23"/>
      <c r="C398" s="24"/>
      <c r="D398" s="8"/>
      <c r="E398" s="24"/>
      <c r="F398" s="6"/>
      <c r="G398" s="20"/>
      <c r="H398" s="20"/>
    </row>
    <row r="399" spans="1:8" hidden="1" x14ac:dyDescent="0.25">
      <c r="A399" s="3"/>
      <c r="B399" s="23"/>
      <c r="C399" s="24"/>
      <c r="D399" s="8"/>
      <c r="E399" s="24"/>
      <c r="F399" s="34"/>
      <c r="G399" s="20"/>
      <c r="H399" s="20"/>
    </row>
    <row r="400" spans="1:8" ht="47.25" hidden="1" x14ac:dyDescent="0.25">
      <c r="A400" s="3" t="s">
        <v>87</v>
      </c>
      <c r="B400" s="99" t="s">
        <v>204</v>
      </c>
      <c r="C400" s="100">
        <f>C406+C401</f>
        <v>0</v>
      </c>
      <c r="D400" s="100">
        <f t="shared" ref="D400:E400" si="89">D406+D401</f>
        <v>0</v>
      </c>
      <c r="E400" s="100">
        <f t="shared" si="89"/>
        <v>0</v>
      </c>
      <c r="F400" s="22"/>
      <c r="G400" s="20"/>
      <c r="H400" s="20"/>
    </row>
    <row r="401" spans="1:8" hidden="1" x14ac:dyDescent="0.25">
      <c r="A401" s="3"/>
      <c r="B401" s="75" t="s">
        <v>2</v>
      </c>
      <c r="C401" s="102">
        <f>SUM(C402:C405)</f>
        <v>0</v>
      </c>
      <c r="D401" s="102">
        <f t="shared" ref="D401:E401" si="90">SUM(D402:D405)</f>
        <v>0</v>
      </c>
      <c r="E401" s="102">
        <f t="shared" si="90"/>
        <v>0</v>
      </c>
      <c r="F401" s="22"/>
      <c r="G401" s="20"/>
      <c r="H401" s="20"/>
    </row>
    <row r="402" spans="1:8" hidden="1" x14ac:dyDescent="0.25">
      <c r="A402" s="3"/>
      <c r="B402" s="7"/>
      <c r="C402" s="8"/>
      <c r="D402" s="24"/>
      <c r="E402" s="24"/>
      <c r="F402" s="6"/>
      <c r="G402" s="48"/>
      <c r="H402" s="20"/>
    </row>
    <row r="403" spans="1:8" hidden="1" x14ac:dyDescent="0.25">
      <c r="A403" s="3"/>
      <c r="B403" s="7"/>
      <c r="C403" s="8"/>
      <c r="D403" s="8"/>
      <c r="E403" s="8"/>
      <c r="F403" s="34"/>
      <c r="G403" s="20"/>
      <c r="H403" s="20"/>
    </row>
    <row r="404" spans="1:8" hidden="1" x14ac:dyDescent="0.25">
      <c r="A404" s="3"/>
      <c r="B404" s="77"/>
      <c r="C404" s="100"/>
      <c r="D404" s="100"/>
      <c r="E404" s="100"/>
      <c r="F404" s="22"/>
      <c r="G404" s="20"/>
      <c r="H404" s="20"/>
    </row>
    <row r="405" spans="1:8" hidden="1" x14ac:dyDescent="0.25">
      <c r="A405" s="3"/>
      <c r="B405" s="99"/>
      <c r="C405" s="100"/>
      <c r="D405" s="100"/>
      <c r="E405" s="100"/>
      <c r="F405" s="22"/>
      <c r="G405" s="20"/>
      <c r="H405" s="20"/>
    </row>
    <row r="406" spans="1:8" hidden="1" x14ac:dyDescent="0.25">
      <c r="A406" s="103"/>
      <c r="B406" s="93" t="s">
        <v>255</v>
      </c>
      <c r="C406" s="104">
        <f>C407</f>
        <v>0</v>
      </c>
      <c r="D406" s="104">
        <f t="shared" ref="D406:E406" si="91">D407</f>
        <v>0</v>
      </c>
      <c r="E406" s="104">
        <f t="shared" si="91"/>
        <v>0</v>
      </c>
      <c r="F406" s="37"/>
      <c r="G406" s="20"/>
      <c r="H406" s="20"/>
    </row>
    <row r="407" spans="1:8" hidden="1" x14ac:dyDescent="0.25">
      <c r="A407" s="101"/>
      <c r="B407" s="77"/>
      <c r="C407" s="100"/>
      <c r="D407" s="100"/>
      <c r="E407" s="100"/>
      <c r="F407" s="22"/>
      <c r="G407" s="48"/>
      <c r="H407" s="20"/>
    </row>
    <row r="408" spans="1:8" ht="63" hidden="1" x14ac:dyDescent="0.25">
      <c r="A408" s="3" t="s">
        <v>149</v>
      </c>
      <c r="B408" s="54" t="s">
        <v>150</v>
      </c>
      <c r="C408" s="105">
        <f>C409</f>
        <v>0</v>
      </c>
      <c r="D408" s="105">
        <f t="shared" ref="D408:E408" si="92">D409</f>
        <v>0</v>
      </c>
      <c r="E408" s="105">
        <f t="shared" si="92"/>
        <v>0</v>
      </c>
      <c r="F408" s="37"/>
      <c r="G408" s="20"/>
      <c r="H408" s="20"/>
    </row>
    <row r="409" spans="1:8" ht="31.5" hidden="1" x14ac:dyDescent="0.25">
      <c r="A409" s="103"/>
      <c r="B409" s="23" t="s">
        <v>59</v>
      </c>
      <c r="C409" s="104">
        <f>SUM(C410:C413)</f>
        <v>0</v>
      </c>
      <c r="D409" s="104">
        <f t="shared" ref="D409:E409" si="93">SUM(D410:D413)</f>
        <v>0</v>
      </c>
      <c r="E409" s="104">
        <f t="shared" si="93"/>
        <v>0</v>
      </c>
      <c r="F409" s="37"/>
      <c r="G409" s="20"/>
      <c r="H409" s="20"/>
    </row>
    <row r="410" spans="1:8" hidden="1" x14ac:dyDescent="0.25">
      <c r="A410" s="103"/>
      <c r="B410" s="93"/>
      <c r="C410" s="104"/>
      <c r="D410" s="104"/>
      <c r="E410" s="104"/>
      <c r="F410" s="176"/>
      <c r="G410" s="20"/>
      <c r="H410" s="20"/>
    </row>
    <row r="411" spans="1:8" hidden="1" x14ac:dyDescent="0.25">
      <c r="A411" s="103"/>
      <c r="B411" s="93"/>
      <c r="C411" s="104"/>
      <c r="D411" s="104"/>
      <c r="E411" s="104"/>
      <c r="F411" s="176"/>
      <c r="G411" s="20"/>
      <c r="H411" s="20"/>
    </row>
    <row r="412" spans="1:8" hidden="1" x14ac:dyDescent="0.25">
      <c r="A412" s="103"/>
      <c r="B412" s="93"/>
      <c r="C412" s="104"/>
      <c r="D412" s="104"/>
      <c r="E412" s="104"/>
      <c r="F412" s="176"/>
      <c r="G412" s="20"/>
      <c r="H412" s="20"/>
    </row>
    <row r="413" spans="1:8" hidden="1" x14ac:dyDescent="0.25">
      <c r="A413" s="103"/>
      <c r="B413" s="93"/>
      <c r="C413" s="104"/>
      <c r="D413" s="104"/>
      <c r="E413" s="104"/>
      <c r="F413" s="94"/>
      <c r="G413" s="20"/>
      <c r="H413" s="20"/>
    </row>
    <row r="414" spans="1:8" ht="48" customHeight="1" x14ac:dyDescent="0.25">
      <c r="A414" s="3" t="s">
        <v>88</v>
      </c>
      <c r="B414" s="54" t="s">
        <v>36</v>
      </c>
      <c r="C414" s="10">
        <f>C415+C423+C426</f>
        <v>-3106100</v>
      </c>
      <c r="D414" s="10">
        <f t="shared" ref="D414:E414" si="94">D415+D423+D426</f>
        <v>0</v>
      </c>
      <c r="E414" s="10">
        <f t="shared" si="94"/>
        <v>2561923</v>
      </c>
      <c r="F414" s="37"/>
      <c r="G414" s="20"/>
      <c r="H414" s="20"/>
    </row>
    <row r="415" spans="1:8" ht="66.75" customHeight="1" x14ac:dyDescent="0.25">
      <c r="A415" s="3" t="s">
        <v>61</v>
      </c>
      <c r="B415" s="54" t="s">
        <v>46</v>
      </c>
      <c r="C415" s="10">
        <f>C416</f>
        <v>-3106100</v>
      </c>
      <c r="D415" s="10">
        <f t="shared" ref="D415" si="95">D416</f>
        <v>0</v>
      </c>
      <c r="E415" s="10">
        <f>E416</f>
        <v>129963</v>
      </c>
      <c r="F415" s="37"/>
      <c r="G415" s="20"/>
      <c r="H415" s="20"/>
    </row>
    <row r="416" spans="1:8" ht="31.5" x14ac:dyDescent="0.25">
      <c r="A416" s="3"/>
      <c r="B416" s="23" t="s">
        <v>57</v>
      </c>
      <c r="C416" s="24">
        <f>SUM(C417:C422)</f>
        <v>-3106100</v>
      </c>
      <c r="D416" s="24">
        <f t="shared" ref="D416" si="96">SUM(D417:D422)</f>
        <v>0</v>
      </c>
      <c r="E416" s="24">
        <f>SUM(E417:E422)</f>
        <v>129963</v>
      </c>
      <c r="F416" s="37"/>
      <c r="G416" s="20"/>
      <c r="H416" s="20"/>
    </row>
    <row r="417" spans="1:8" ht="34.5" customHeight="1" x14ac:dyDescent="0.25">
      <c r="A417" s="3"/>
      <c r="B417" s="7" t="s">
        <v>390</v>
      </c>
      <c r="C417" s="8">
        <v>-3106100</v>
      </c>
      <c r="D417" s="8"/>
      <c r="E417" s="8"/>
      <c r="F417" s="206" t="s">
        <v>455</v>
      </c>
      <c r="G417" s="20"/>
      <c r="H417" s="20"/>
    </row>
    <row r="418" spans="1:8" ht="65.25" customHeight="1" x14ac:dyDescent="0.25">
      <c r="A418" s="3"/>
      <c r="B418" s="77" t="s">
        <v>275</v>
      </c>
      <c r="C418" s="8"/>
      <c r="D418" s="8"/>
      <c r="E418" s="8">
        <v>129963</v>
      </c>
      <c r="F418" s="9" t="s">
        <v>276</v>
      </c>
      <c r="G418" s="20"/>
      <c r="H418" s="20"/>
    </row>
    <row r="419" spans="1:8" hidden="1" x14ac:dyDescent="0.25">
      <c r="A419" s="3"/>
      <c r="B419" s="77"/>
      <c r="C419" s="8"/>
      <c r="D419" s="8"/>
      <c r="E419" s="8"/>
      <c r="F419" s="9"/>
      <c r="G419" s="20"/>
      <c r="H419" s="20"/>
    </row>
    <row r="420" spans="1:8" hidden="1" x14ac:dyDescent="0.25">
      <c r="A420" s="3"/>
      <c r="B420" s="77"/>
      <c r="C420" s="8"/>
      <c r="D420" s="8"/>
      <c r="E420" s="8"/>
      <c r="F420" s="9"/>
      <c r="G420" s="20"/>
      <c r="H420" s="20"/>
    </row>
    <row r="421" spans="1:8" hidden="1" x14ac:dyDescent="0.25">
      <c r="A421" s="3"/>
      <c r="B421" s="77"/>
      <c r="C421" s="8"/>
      <c r="D421" s="8"/>
      <c r="E421" s="8"/>
      <c r="F421" s="9"/>
      <c r="G421" s="20"/>
      <c r="H421" s="20"/>
    </row>
    <row r="422" spans="1:8" hidden="1" x14ac:dyDescent="0.25">
      <c r="A422" s="3"/>
      <c r="B422" s="7"/>
      <c r="C422" s="8"/>
      <c r="D422" s="8"/>
      <c r="E422" s="8"/>
      <c r="F422" s="9"/>
      <c r="G422" s="20"/>
      <c r="H422" s="20"/>
    </row>
    <row r="423" spans="1:8" ht="47.25" hidden="1" x14ac:dyDescent="0.25">
      <c r="A423" s="3" t="s">
        <v>89</v>
      </c>
      <c r="B423" s="54" t="s">
        <v>205</v>
      </c>
      <c r="C423" s="10">
        <f>C424</f>
        <v>0</v>
      </c>
      <c r="D423" s="10">
        <f t="shared" ref="D423:E424" si="97">D424</f>
        <v>0</v>
      </c>
      <c r="E423" s="10">
        <f t="shared" si="97"/>
        <v>0</v>
      </c>
      <c r="F423" s="37"/>
      <c r="G423" s="20"/>
      <c r="H423" s="20"/>
    </row>
    <row r="424" spans="1:8" ht="31.5" hidden="1" x14ac:dyDescent="0.25">
      <c r="A424" s="3"/>
      <c r="B424" s="23" t="s">
        <v>57</v>
      </c>
      <c r="C424" s="24">
        <f>C425</f>
        <v>0</v>
      </c>
      <c r="D424" s="24">
        <f t="shared" si="97"/>
        <v>0</v>
      </c>
      <c r="E424" s="24">
        <f t="shared" si="97"/>
        <v>0</v>
      </c>
      <c r="F424" s="6"/>
      <c r="G424" s="20"/>
      <c r="H424" s="20"/>
    </row>
    <row r="425" spans="1:8" hidden="1" x14ac:dyDescent="0.25">
      <c r="A425" s="3"/>
      <c r="B425" s="7"/>
      <c r="C425" s="8"/>
      <c r="D425" s="8"/>
      <c r="E425" s="8"/>
      <c r="F425" s="37"/>
      <c r="G425" s="20"/>
      <c r="H425" s="20"/>
    </row>
    <row r="426" spans="1:8" ht="78.75" x14ac:dyDescent="0.25">
      <c r="A426" s="3" t="s">
        <v>259</v>
      </c>
      <c r="B426" s="54" t="s">
        <v>266</v>
      </c>
      <c r="C426" s="10">
        <f>SUM(C427)</f>
        <v>0</v>
      </c>
      <c r="D426" s="10">
        <f t="shared" ref="D426:E426" si="98">SUM(D427)</f>
        <v>0</v>
      </c>
      <c r="E426" s="10">
        <f t="shared" si="98"/>
        <v>2431960</v>
      </c>
      <c r="F426" s="37"/>
      <c r="G426" s="20"/>
      <c r="H426" s="20"/>
    </row>
    <row r="427" spans="1:8" ht="31.5" x14ac:dyDescent="0.25">
      <c r="A427" s="3"/>
      <c r="B427" s="23" t="s">
        <v>57</v>
      </c>
      <c r="C427" s="8">
        <f>SUM(C428:C431)</f>
        <v>0</v>
      </c>
      <c r="D427" s="8">
        <f t="shared" ref="D427:E427" si="99">SUM(D428:D431)</f>
        <v>0</v>
      </c>
      <c r="E427" s="8">
        <f t="shared" si="99"/>
        <v>2431960</v>
      </c>
      <c r="F427" s="37"/>
      <c r="G427" s="20"/>
      <c r="H427" s="20"/>
    </row>
    <row r="428" spans="1:8" ht="78.75" x14ac:dyDescent="0.25">
      <c r="A428" s="3"/>
      <c r="B428" s="204" t="s">
        <v>386</v>
      </c>
      <c r="C428" s="8"/>
      <c r="D428" s="8"/>
      <c r="E428" s="8">
        <v>2431960</v>
      </c>
      <c r="F428" s="37" t="s">
        <v>441</v>
      </c>
      <c r="G428" s="20"/>
      <c r="H428" s="20"/>
    </row>
    <row r="429" spans="1:8" hidden="1" x14ac:dyDescent="0.25">
      <c r="A429" s="3"/>
      <c r="B429" s="204"/>
      <c r="C429" s="8"/>
      <c r="D429" s="8"/>
      <c r="E429" s="8"/>
      <c r="F429" s="37"/>
      <c r="G429" s="20"/>
      <c r="H429" s="20"/>
    </row>
    <row r="430" spans="1:8" hidden="1" x14ac:dyDescent="0.25">
      <c r="A430" s="3"/>
      <c r="B430" s="204"/>
      <c r="C430" s="8"/>
      <c r="D430" s="8"/>
      <c r="E430" s="8"/>
      <c r="F430" s="37"/>
      <c r="G430" s="20"/>
      <c r="H430" s="20"/>
    </row>
    <row r="431" spans="1:8" hidden="1" x14ac:dyDescent="0.25">
      <c r="A431" s="3"/>
      <c r="B431" s="204"/>
      <c r="C431" s="8"/>
      <c r="D431" s="8"/>
      <c r="E431" s="8"/>
      <c r="F431" s="37"/>
      <c r="G431" s="20"/>
      <c r="H431" s="20"/>
    </row>
    <row r="432" spans="1:8" ht="48.75" customHeight="1" x14ac:dyDescent="0.25">
      <c r="A432" s="3" t="s">
        <v>90</v>
      </c>
      <c r="B432" s="21" t="s">
        <v>32</v>
      </c>
      <c r="C432" s="10">
        <f>C433+C441</f>
        <v>0</v>
      </c>
      <c r="D432" s="10">
        <f t="shared" ref="D432:E432" si="100">D433+D441</f>
        <v>0</v>
      </c>
      <c r="E432" s="10">
        <f t="shared" si="100"/>
        <v>45671712</v>
      </c>
      <c r="F432" s="37"/>
      <c r="G432" s="20"/>
      <c r="H432" s="20"/>
    </row>
    <row r="433" spans="1:8" ht="49.5" customHeight="1" x14ac:dyDescent="0.25">
      <c r="A433" s="3" t="s">
        <v>91</v>
      </c>
      <c r="B433" s="26" t="s">
        <v>33</v>
      </c>
      <c r="C433" s="27">
        <f>C434</f>
        <v>0</v>
      </c>
      <c r="D433" s="27">
        <f t="shared" ref="D433:E433" si="101">D434</f>
        <v>0</v>
      </c>
      <c r="E433" s="27">
        <f t="shared" si="101"/>
        <v>210</v>
      </c>
      <c r="F433" s="37"/>
      <c r="G433" s="20"/>
      <c r="H433" s="20"/>
    </row>
    <row r="434" spans="1:8" ht="34.5" customHeight="1" x14ac:dyDescent="0.25">
      <c r="A434" s="107"/>
      <c r="B434" s="23" t="s">
        <v>70</v>
      </c>
      <c r="C434" s="28">
        <f>SUM(C435:C440)</f>
        <v>0</v>
      </c>
      <c r="D434" s="28">
        <f t="shared" ref="D434:E434" si="102">SUM(D435:D440)</f>
        <v>0</v>
      </c>
      <c r="E434" s="28">
        <f t="shared" si="102"/>
        <v>210</v>
      </c>
      <c r="F434" s="184"/>
      <c r="G434" s="20"/>
      <c r="H434" s="20"/>
    </row>
    <row r="435" spans="1:8" ht="32.25" customHeight="1" x14ac:dyDescent="0.25">
      <c r="A435" s="3"/>
      <c r="B435" s="108" t="s">
        <v>352</v>
      </c>
      <c r="C435" s="31"/>
      <c r="D435" s="8"/>
      <c r="E435" s="8">
        <v>60</v>
      </c>
      <c r="F435" s="22" t="s">
        <v>425</v>
      </c>
      <c r="G435" s="20"/>
      <c r="H435" s="20"/>
    </row>
    <row r="436" spans="1:8" ht="31.5" customHeight="1" x14ac:dyDescent="0.25">
      <c r="A436" s="3"/>
      <c r="B436" s="108" t="s">
        <v>353</v>
      </c>
      <c r="C436" s="31"/>
      <c r="D436" s="8"/>
      <c r="E436" s="8">
        <v>150</v>
      </c>
      <c r="F436" s="37" t="s">
        <v>420</v>
      </c>
      <c r="G436" s="20"/>
      <c r="H436" s="20"/>
    </row>
    <row r="437" spans="1:8" hidden="1" x14ac:dyDescent="0.25">
      <c r="A437" s="3"/>
      <c r="B437" s="108"/>
      <c r="C437" s="31"/>
      <c r="D437" s="8"/>
      <c r="E437" s="8"/>
      <c r="F437" s="22"/>
      <c r="G437" s="20"/>
      <c r="H437" s="20"/>
    </row>
    <row r="438" spans="1:8" hidden="1" x14ac:dyDescent="0.25">
      <c r="A438" s="3"/>
      <c r="B438" s="108"/>
      <c r="C438" s="31"/>
      <c r="D438" s="8"/>
      <c r="E438" s="8"/>
      <c r="F438" s="34"/>
      <c r="G438" s="20"/>
      <c r="H438" s="20"/>
    </row>
    <row r="439" spans="1:8" hidden="1" x14ac:dyDescent="0.25">
      <c r="A439" s="3"/>
      <c r="B439" s="108"/>
      <c r="C439" s="109"/>
      <c r="D439" s="8"/>
      <c r="E439" s="8"/>
      <c r="F439" s="34"/>
      <c r="G439" s="20"/>
      <c r="H439" s="20"/>
    </row>
    <row r="440" spans="1:8" hidden="1" x14ac:dyDescent="0.25">
      <c r="A440" s="3"/>
      <c r="B440" s="108"/>
      <c r="C440" s="31"/>
      <c r="D440" s="8"/>
      <c r="E440" s="8"/>
      <c r="F440" s="34"/>
      <c r="G440" s="20"/>
      <c r="H440" s="20"/>
    </row>
    <row r="441" spans="1:8" ht="63" x14ac:dyDescent="0.25">
      <c r="A441" s="3" t="s">
        <v>176</v>
      </c>
      <c r="B441" s="21" t="s">
        <v>206</v>
      </c>
      <c r="C441" s="10">
        <f>C442+C444</f>
        <v>0</v>
      </c>
      <c r="D441" s="10">
        <f t="shared" ref="D441:E441" si="103">D442+D444</f>
        <v>0</v>
      </c>
      <c r="E441" s="10">
        <f t="shared" si="103"/>
        <v>45671502</v>
      </c>
      <c r="F441" s="37"/>
      <c r="G441" s="20"/>
      <c r="H441" s="20"/>
    </row>
    <row r="442" spans="1:8" ht="51" hidden="1" customHeight="1" x14ac:dyDescent="0.25">
      <c r="A442" s="3"/>
      <c r="B442" s="23" t="s">
        <v>70</v>
      </c>
      <c r="C442" s="24">
        <f>C443</f>
        <v>0</v>
      </c>
      <c r="D442" s="24">
        <f t="shared" ref="D442:E442" si="104">D443</f>
        <v>0</v>
      </c>
      <c r="E442" s="24">
        <f t="shared" si="104"/>
        <v>0</v>
      </c>
      <c r="F442" s="37"/>
      <c r="G442" s="20"/>
      <c r="H442" s="20"/>
    </row>
    <row r="443" spans="1:8" hidden="1" x14ac:dyDescent="0.25">
      <c r="A443" s="3"/>
      <c r="B443" s="21"/>
      <c r="C443" s="8"/>
      <c r="D443" s="8"/>
      <c r="E443" s="8"/>
      <c r="F443" s="37"/>
      <c r="G443" s="20"/>
      <c r="H443" s="20"/>
    </row>
    <row r="444" spans="1:8" x14ac:dyDescent="0.25">
      <c r="A444" s="3"/>
      <c r="B444" s="23" t="s">
        <v>255</v>
      </c>
      <c r="C444" s="24">
        <f>SUM(C445:C449)</f>
        <v>0</v>
      </c>
      <c r="D444" s="24">
        <f t="shared" ref="D444:E444" si="105">SUM(D445:D449)</f>
        <v>0</v>
      </c>
      <c r="E444" s="24">
        <f t="shared" si="105"/>
        <v>45671502</v>
      </c>
      <c r="F444" s="37"/>
      <c r="G444" s="20"/>
      <c r="H444" s="20"/>
    </row>
    <row r="445" spans="1:8" ht="47.25" customHeight="1" x14ac:dyDescent="0.25">
      <c r="A445" s="3"/>
      <c r="B445" s="7" t="s">
        <v>408</v>
      </c>
      <c r="C445" s="8"/>
      <c r="D445" s="8"/>
      <c r="E445" s="8">
        <v>45671502</v>
      </c>
      <c r="F445" s="9" t="s">
        <v>442</v>
      </c>
      <c r="G445" s="20"/>
      <c r="H445" s="20"/>
    </row>
    <row r="446" spans="1:8" hidden="1" x14ac:dyDescent="0.25">
      <c r="A446" s="3"/>
      <c r="B446" s="7"/>
      <c r="C446" s="8"/>
      <c r="D446" s="8"/>
      <c r="E446" s="8"/>
      <c r="F446" s="9"/>
      <c r="G446" s="20"/>
      <c r="H446" s="20"/>
    </row>
    <row r="447" spans="1:8" hidden="1" x14ac:dyDescent="0.25">
      <c r="A447" s="3"/>
      <c r="B447" s="7"/>
      <c r="C447" s="8"/>
      <c r="D447" s="8"/>
      <c r="E447" s="8"/>
      <c r="F447" s="37"/>
      <c r="G447" s="20"/>
      <c r="H447" s="20"/>
    </row>
    <row r="448" spans="1:8" hidden="1" x14ac:dyDescent="0.25">
      <c r="A448" s="3"/>
      <c r="B448" s="7"/>
      <c r="C448" s="8"/>
      <c r="D448" s="8"/>
      <c r="E448" s="8"/>
      <c r="F448" s="37"/>
      <c r="G448" s="20"/>
      <c r="H448" s="20"/>
    </row>
    <row r="449" spans="1:12" hidden="1" x14ac:dyDescent="0.25">
      <c r="A449" s="3"/>
      <c r="B449" s="21"/>
      <c r="C449" s="10"/>
      <c r="D449" s="10"/>
      <c r="E449" s="10"/>
      <c r="F449" s="106"/>
      <c r="G449" s="20"/>
      <c r="H449" s="20"/>
    </row>
    <row r="450" spans="1:12" ht="63" x14ac:dyDescent="0.25">
      <c r="A450" s="3" t="s">
        <v>92</v>
      </c>
      <c r="B450" s="21" t="s">
        <v>207</v>
      </c>
      <c r="C450" s="105">
        <f>C451+C466+C480+C487+C463</f>
        <v>-37384872</v>
      </c>
      <c r="D450" s="105">
        <f t="shared" ref="D450:E450" si="106">D451+D466+D480+D487+D463</f>
        <v>13387000</v>
      </c>
      <c r="E450" s="105">
        <f t="shared" si="106"/>
        <v>30374899</v>
      </c>
      <c r="F450" s="37"/>
      <c r="G450" s="20"/>
      <c r="H450" s="20"/>
    </row>
    <row r="451" spans="1:12" ht="47.25" x14ac:dyDescent="0.25">
      <c r="A451" s="3" t="s">
        <v>93</v>
      </c>
      <c r="B451" s="21" t="s">
        <v>208</v>
      </c>
      <c r="C451" s="110">
        <f>C452+C457+C461</f>
        <v>-37384872</v>
      </c>
      <c r="D451" s="110">
        <f t="shared" ref="D451:E451" si="107">D452+D457+D461</f>
        <v>0</v>
      </c>
      <c r="E451" s="110">
        <f t="shared" si="107"/>
        <v>6747880</v>
      </c>
      <c r="F451" s="22"/>
      <c r="G451" s="20"/>
      <c r="H451" s="20"/>
    </row>
    <row r="452" spans="1:12" ht="31.5" x14ac:dyDescent="0.25">
      <c r="A452" s="3"/>
      <c r="B452" s="23" t="s">
        <v>272</v>
      </c>
      <c r="C452" s="24">
        <f>SUM(C453:C456)</f>
        <v>-31166072</v>
      </c>
      <c r="D452" s="24">
        <f t="shared" ref="D452:E452" si="108">SUM(D453:D456)</f>
        <v>0</v>
      </c>
      <c r="E452" s="24">
        <f t="shared" si="108"/>
        <v>6488411</v>
      </c>
      <c r="F452" s="6"/>
      <c r="G452" s="20"/>
      <c r="H452" s="20"/>
    </row>
    <row r="453" spans="1:12" ht="65.25" customHeight="1" x14ac:dyDescent="0.25">
      <c r="A453" s="3"/>
      <c r="B453" s="62" t="s">
        <v>358</v>
      </c>
      <c r="C453" s="24"/>
      <c r="D453" s="8"/>
      <c r="E453" s="8">
        <v>5319523</v>
      </c>
      <c r="F453" s="9" t="s">
        <v>425</v>
      </c>
      <c r="G453" s="20"/>
      <c r="H453" s="20"/>
    </row>
    <row r="454" spans="1:12" ht="110.25" hidden="1" x14ac:dyDescent="0.25">
      <c r="A454" s="3"/>
      <c r="B454" s="62" t="s">
        <v>359</v>
      </c>
      <c r="C454" s="8"/>
      <c r="D454" s="8"/>
      <c r="E454" s="8"/>
      <c r="F454" s="9"/>
      <c r="G454" s="48"/>
      <c r="H454" s="20"/>
    </row>
    <row r="455" spans="1:12" ht="129" customHeight="1" x14ac:dyDescent="0.25">
      <c r="A455" s="3"/>
      <c r="B455" s="62" t="s">
        <v>360</v>
      </c>
      <c r="C455" s="8">
        <v>-31166072</v>
      </c>
      <c r="D455" s="8"/>
      <c r="E455" s="8">
        <v>1168888</v>
      </c>
      <c r="F455" s="218" t="s">
        <v>468</v>
      </c>
      <c r="G455" s="20"/>
      <c r="H455" s="223"/>
      <c r="L455" s="223"/>
    </row>
    <row r="456" spans="1:12" hidden="1" x14ac:dyDescent="0.25">
      <c r="A456" s="3"/>
      <c r="B456" s="62"/>
      <c r="C456" s="24"/>
      <c r="D456" s="24"/>
      <c r="E456" s="24"/>
      <c r="F456" s="9"/>
      <c r="G456" s="20"/>
      <c r="H456" s="20"/>
    </row>
    <row r="457" spans="1:12" x14ac:dyDescent="0.25">
      <c r="A457" s="3"/>
      <c r="B457" s="23" t="s">
        <v>255</v>
      </c>
      <c r="C457" s="24">
        <f>SUM(C458:C460)</f>
        <v>-6218800</v>
      </c>
      <c r="D457" s="24">
        <f t="shared" ref="D457:E457" si="109">SUM(D458:D460)</f>
        <v>0</v>
      </c>
      <c r="E457" s="24">
        <f t="shared" si="109"/>
        <v>259469</v>
      </c>
      <c r="F457" s="185"/>
      <c r="G457" s="20"/>
      <c r="H457" s="20"/>
    </row>
    <row r="458" spans="1:12" hidden="1" x14ac:dyDescent="0.25">
      <c r="A458" s="3"/>
      <c r="B458" s="23"/>
      <c r="C458" s="24"/>
      <c r="D458" s="8"/>
      <c r="E458" s="8"/>
      <c r="F458" s="6"/>
      <c r="G458" s="20"/>
      <c r="H458" s="20"/>
    </row>
    <row r="459" spans="1:12" ht="83.25" customHeight="1" x14ac:dyDescent="0.25">
      <c r="A459" s="3"/>
      <c r="B459" s="56" t="s">
        <v>361</v>
      </c>
      <c r="C459" s="8">
        <v>-6218800</v>
      </c>
      <c r="D459" s="8"/>
      <c r="E459" s="8">
        <v>259117</v>
      </c>
      <c r="F459" s="218" t="s">
        <v>469</v>
      </c>
      <c r="G459" s="20"/>
      <c r="H459" s="214"/>
    </row>
    <row r="460" spans="1:12" ht="96.75" customHeight="1" x14ac:dyDescent="0.25">
      <c r="A460" s="3"/>
      <c r="B460" s="56" t="s">
        <v>359</v>
      </c>
      <c r="C460" s="8"/>
      <c r="D460" s="8"/>
      <c r="E460" s="8">
        <v>352</v>
      </c>
      <c r="F460" s="6" t="s">
        <v>443</v>
      </c>
      <c r="G460" s="20"/>
      <c r="H460" s="20"/>
    </row>
    <row r="461" spans="1:12" ht="31.5" hidden="1" x14ac:dyDescent="0.25">
      <c r="A461" s="3"/>
      <c r="B461" s="23" t="s">
        <v>57</v>
      </c>
      <c r="C461" s="24">
        <f>C462</f>
        <v>0</v>
      </c>
      <c r="D461" s="24">
        <f t="shared" ref="D461:E461" si="110">D462</f>
        <v>0</v>
      </c>
      <c r="E461" s="24">
        <f t="shared" si="110"/>
        <v>0</v>
      </c>
      <c r="F461" s="6"/>
      <c r="G461" s="20"/>
      <c r="H461" s="20"/>
    </row>
    <row r="462" spans="1:12" hidden="1" x14ac:dyDescent="0.25">
      <c r="A462" s="3"/>
      <c r="B462" s="23"/>
      <c r="C462" s="24"/>
      <c r="D462" s="24"/>
      <c r="E462" s="24"/>
      <c r="F462" s="6"/>
      <c r="G462" s="20"/>
      <c r="H462" s="20"/>
    </row>
    <row r="463" spans="1:12" ht="63" hidden="1" x14ac:dyDescent="0.25">
      <c r="A463" s="3" t="s">
        <v>254</v>
      </c>
      <c r="B463" s="99" t="s">
        <v>267</v>
      </c>
      <c r="C463" s="10">
        <f>C464</f>
        <v>0</v>
      </c>
      <c r="D463" s="10">
        <f t="shared" ref="D463:E464" si="111">D464</f>
        <v>0</v>
      </c>
      <c r="E463" s="10">
        <f t="shared" si="111"/>
        <v>0</v>
      </c>
      <c r="F463" s="9"/>
      <c r="G463" s="20"/>
      <c r="H463" s="20"/>
    </row>
    <row r="464" spans="1:12" ht="31.5" hidden="1" x14ac:dyDescent="0.25">
      <c r="A464" s="3"/>
      <c r="B464" s="23" t="s">
        <v>272</v>
      </c>
      <c r="C464" s="24">
        <f>C465</f>
        <v>0</v>
      </c>
      <c r="D464" s="24">
        <f t="shared" si="111"/>
        <v>0</v>
      </c>
      <c r="E464" s="24">
        <f t="shared" si="111"/>
        <v>0</v>
      </c>
      <c r="F464" s="9"/>
      <c r="G464" s="20"/>
      <c r="H464" s="20"/>
    </row>
    <row r="465" spans="1:8" hidden="1" x14ac:dyDescent="0.25">
      <c r="A465" s="3"/>
      <c r="B465" s="30"/>
      <c r="C465" s="8"/>
      <c r="D465" s="8"/>
      <c r="E465" s="8"/>
      <c r="F465" s="9"/>
      <c r="G465" s="20"/>
      <c r="H465" s="20"/>
    </row>
    <row r="466" spans="1:8" ht="66" customHeight="1" x14ac:dyDescent="0.25">
      <c r="A466" s="3" t="s">
        <v>94</v>
      </c>
      <c r="B466" s="54" t="s">
        <v>492</v>
      </c>
      <c r="C466" s="111">
        <f>C467</f>
        <v>0</v>
      </c>
      <c r="D466" s="111">
        <f t="shared" ref="D466:E466" si="112">D467</f>
        <v>13387000</v>
      </c>
      <c r="E466" s="111">
        <f t="shared" si="112"/>
        <v>3098785</v>
      </c>
      <c r="F466" s="37"/>
      <c r="G466" s="20"/>
      <c r="H466" s="20"/>
    </row>
    <row r="467" spans="1:8" ht="31.5" x14ac:dyDescent="0.25">
      <c r="A467" s="3"/>
      <c r="B467" s="23" t="s">
        <v>272</v>
      </c>
      <c r="C467" s="24">
        <f>SUM(C468:C479)</f>
        <v>0</v>
      </c>
      <c r="D467" s="24">
        <f t="shared" ref="D467:E467" si="113">SUM(D468:D479)</f>
        <v>13387000</v>
      </c>
      <c r="E467" s="24">
        <f t="shared" si="113"/>
        <v>3098785</v>
      </c>
      <c r="F467" s="37"/>
      <c r="G467" s="20"/>
      <c r="H467" s="20"/>
    </row>
    <row r="468" spans="1:8" ht="52.5" hidden="1" customHeight="1" x14ac:dyDescent="0.25">
      <c r="A468" s="3"/>
      <c r="B468" s="62"/>
      <c r="C468" s="8"/>
      <c r="D468" s="88"/>
      <c r="E468" s="88"/>
      <c r="F468" s="80"/>
      <c r="G468" s="20"/>
      <c r="H468" s="20"/>
    </row>
    <row r="469" spans="1:8" ht="65.25" hidden="1" customHeight="1" x14ac:dyDescent="0.25">
      <c r="A469" s="3"/>
      <c r="B469" s="62"/>
      <c r="C469" s="8"/>
      <c r="D469" s="88"/>
      <c r="E469" s="88"/>
      <c r="F469" s="6"/>
      <c r="G469" s="20"/>
      <c r="H469" s="20"/>
    </row>
    <row r="470" spans="1:8" ht="82.5" customHeight="1" x14ac:dyDescent="0.25">
      <c r="A470" s="3"/>
      <c r="B470" s="62"/>
      <c r="C470" s="8"/>
      <c r="D470" s="88">
        <v>13387000</v>
      </c>
      <c r="E470" s="88"/>
      <c r="F470" s="6" t="s">
        <v>444</v>
      </c>
      <c r="G470" s="20"/>
      <c r="H470" s="20"/>
    </row>
    <row r="471" spans="1:8" ht="110.25" x14ac:dyDescent="0.25">
      <c r="A471" s="3"/>
      <c r="B471" s="62" t="s">
        <v>298</v>
      </c>
      <c r="C471" s="8"/>
      <c r="D471" s="88"/>
      <c r="E471" s="88">
        <v>323785</v>
      </c>
      <c r="F471" s="6" t="s">
        <v>445</v>
      </c>
      <c r="G471" s="20"/>
      <c r="H471" s="20"/>
    </row>
    <row r="472" spans="1:8" ht="110.25" x14ac:dyDescent="0.25">
      <c r="A472" s="3"/>
      <c r="B472" s="62" t="s">
        <v>299</v>
      </c>
      <c r="C472" s="8"/>
      <c r="D472" s="88"/>
      <c r="E472" s="88">
        <v>2775000</v>
      </c>
      <c r="F472" s="6" t="s">
        <v>276</v>
      </c>
      <c r="G472" s="20"/>
      <c r="H472" s="20"/>
    </row>
    <row r="473" spans="1:8" hidden="1" x14ac:dyDescent="0.25">
      <c r="A473" s="3"/>
      <c r="B473" s="62"/>
      <c r="C473" s="8"/>
      <c r="D473" s="88"/>
      <c r="E473" s="88"/>
      <c r="F473" s="6"/>
      <c r="G473" s="20"/>
      <c r="H473" s="20"/>
    </row>
    <row r="474" spans="1:8" hidden="1" x14ac:dyDescent="0.25">
      <c r="A474" s="3"/>
      <c r="B474" s="77"/>
      <c r="C474" s="8"/>
      <c r="D474" s="88"/>
      <c r="E474" s="88"/>
      <c r="F474" s="6"/>
      <c r="G474" s="20"/>
      <c r="H474" s="20"/>
    </row>
    <row r="475" spans="1:8" hidden="1" x14ac:dyDescent="0.25">
      <c r="A475" s="3"/>
      <c r="B475" s="62"/>
      <c r="C475" s="8"/>
      <c r="D475" s="88"/>
      <c r="E475" s="88"/>
      <c r="F475" s="6"/>
      <c r="G475" s="20"/>
      <c r="H475" s="20"/>
    </row>
    <row r="476" spans="1:8" hidden="1" x14ac:dyDescent="0.25">
      <c r="A476" s="3"/>
      <c r="B476" s="62"/>
      <c r="C476" s="8"/>
      <c r="D476" s="88"/>
      <c r="E476" s="111"/>
      <c r="F476" s="6"/>
      <c r="G476" s="20"/>
      <c r="H476" s="20"/>
    </row>
    <row r="477" spans="1:8" hidden="1" x14ac:dyDescent="0.25">
      <c r="A477" s="3"/>
      <c r="B477" s="62"/>
      <c r="C477" s="8"/>
      <c r="D477" s="88"/>
      <c r="E477" s="111"/>
      <c r="F477" s="6"/>
      <c r="G477" s="20"/>
      <c r="H477" s="20"/>
    </row>
    <row r="478" spans="1:8" hidden="1" x14ac:dyDescent="0.25">
      <c r="A478" s="3"/>
      <c r="B478" s="62"/>
      <c r="C478" s="8"/>
      <c r="D478" s="88"/>
      <c r="E478" s="111"/>
      <c r="F478" s="6"/>
      <c r="G478" s="20"/>
      <c r="H478" s="20"/>
    </row>
    <row r="479" spans="1:8" hidden="1" x14ac:dyDescent="0.25">
      <c r="A479" s="3"/>
      <c r="B479" s="30"/>
      <c r="C479" s="8"/>
      <c r="D479" s="88"/>
      <c r="E479" s="88"/>
      <c r="F479" s="6"/>
      <c r="G479" s="20"/>
      <c r="H479" s="20"/>
    </row>
    <row r="480" spans="1:8" ht="78.75" x14ac:dyDescent="0.25">
      <c r="A480" s="3" t="s">
        <v>95</v>
      </c>
      <c r="B480" s="21" t="s">
        <v>119</v>
      </c>
      <c r="C480" s="105">
        <f>C481+C483</f>
        <v>0</v>
      </c>
      <c r="D480" s="105">
        <f t="shared" ref="D480:E480" si="114">D481+D483</f>
        <v>0</v>
      </c>
      <c r="E480" s="105">
        <f t="shared" si="114"/>
        <v>20528234</v>
      </c>
      <c r="F480" s="6"/>
      <c r="G480" s="20"/>
      <c r="H480" s="20"/>
    </row>
    <row r="481" spans="1:8" ht="31.5" hidden="1" x14ac:dyDescent="0.25">
      <c r="A481" s="3"/>
      <c r="B481" s="23" t="s">
        <v>23</v>
      </c>
      <c r="C481" s="112">
        <f>C482</f>
        <v>0</v>
      </c>
      <c r="D481" s="112">
        <f t="shared" ref="D481:E481" si="115">D482</f>
        <v>0</v>
      </c>
      <c r="E481" s="112">
        <f t="shared" si="115"/>
        <v>0</v>
      </c>
      <c r="F481" s="6"/>
      <c r="G481" s="20"/>
      <c r="H481" s="20"/>
    </row>
    <row r="482" spans="1:8" hidden="1" x14ac:dyDescent="0.25">
      <c r="A482" s="3"/>
      <c r="B482" s="7"/>
      <c r="C482" s="24"/>
      <c r="D482" s="88"/>
      <c r="E482" s="8"/>
      <c r="F482" s="37"/>
      <c r="G482" s="20"/>
      <c r="H482" s="20"/>
    </row>
    <row r="483" spans="1:8" ht="31.5" x14ac:dyDescent="0.25">
      <c r="A483" s="3"/>
      <c r="B483" s="23" t="s">
        <v>272</v>
      </c>
      <c r="C483" s="24">
        <f>SUM(C484:C486)</f>
        <v>0</v>
      </c>
      <c r="D483" s="24">
        <f t="shared" ref="D483:E483" si="116">SUM(D484:D486)</f>
        <v>0</v>
      </c>
      <c r="E483" s="24">
        <f t="shared" si="116"/>
        <v>20528234</v>
      </c>
      <c r="F483" s="37"/>
      <c r="G483" s="20"/>
      <c r="H483" s="20"/>
    </row>
    <row r="484" spans="1:8" ht="65.25" customHeight="1" x14ac:dyDescent="0.25">
      <c r="A484" s="3"/>
      <c r="B484" s="7" t="s">
        <v>362</v>
      </c>
      <c r="C484" s="8"/>
      <c r="D484" s="8"/>
      <c r="E484" s="8">
        <v>11404291</v>
      </c>
      <c r="F484" s="6" t="s">
        <v>493</v>
      </c>
      <c r="G484" s="48"/>
      <c r="H484" s="20"/>
    </row>
    <row r="485" spans="1:8" ht="50.25" customHeight="1" x14ac:dyDescent="0.25">
      <c r="A485" s="3"/>
      <c r="B485" s="7" t="s">
        <v>378</v>
      </c>
      <c r="C485" s="8"/>
      <c r="D485" s="8"/>
      <c r="E485" s="8">
        <v>9123943</v>
      </c>
      <c r="F485" s="6" t="s">
        <v>494</v>
      </c>
      <c r="G485" s="20"/>
      <c r="H485" s="20"/>
    </row>
    <row r="486" spans="1:8" hidden="1" x14ac:dyDescent="0.25">
      <c r="A486" s="3"/>
      <c r="B486" s="7"/>
      <c r="C486" s="64"/>
      <c r="D486" s="24"/>
      <c r="E486" s="24"/>
      <c r="F486" s="97"/>
      <c r="G486" s="20"/>
      <c r="H486" s="20"/>
    </row>
    <row r="487" spans="1:8" ht="50.25" hidden="1" customHeight="1" x14ac:dyDescent="0.25">
      <c r="A487" s="3" t="s">
        <v>133</v>
      </c>
      <c r="B487" s="99" t="s">
        <v>131</v>
      </c>
      <c r="C487" s="10">
        <f>C488</f>
        <v>0</v>
      </c>
      <c r="D487" s="10">
        <f t="shared" ref="D487:E487" si="117">D488</f>
        <v>0</v>
      </c>
      <c r="E487" s="10">
        <f t="shared" si="117"/>
        <v>0</v>
      </c>
      <c r="F487" s="6"/>
      <c r="G487" s="20"/>
      <c r="H487" s="20"/>
    </row>
    <row r="488" spans="1:8" ht="31.5" hidden="1" x14ac:dyDescent="0.25">
      <c r="A488" s="3"/>
      <c r="B488" s="75" t="s">
        <v>132</v>
      </c>
      <c r="C488" s="24">
        <f>SUM(C489:C492)</f>
        <v>0</v>
      </c>
      <c r="D488" s="24">
        <f t="shared" ref="D488:E488" si="118">SUM(D489:D492)</f>
        <v>0</v>
      </c>
      <c r="E488" s="24">
        <f t="shared" si="118"/>
        <v>0</v>
      </c>
      <c r="F488" s="6"/>
      <c r="G488" s="20"/>
      <c r="H488" s="20"/>
    </row>
    <row r="489" spans="1:8" hidden="1" x14ac:dyDescent="0.25">
      <c r="A489" s="3"/>
      <c r="B489" s="75"/>
      <c r="C489" s="8"/>
      <c r="D489" s="8"/>
      <c r="E489" s="8"/>
      <c r="F489" s="44"/>
      <c r="G489" s="20"/>
      <c r="H489" s="20"/>
    </row>
    <row r="490" spans="1:8" ht="32.25" hidden="1" customHeight="1" x14ac:dyDescent="0.25">
      <c r="A490" s="3"/>
      <c r="B490" s="75"/>
      <c r="C490" s="8"/>
      <c r="D490" s="104"/>
      <c r="E490" s="8"/>
      <c r="F490" s="44"/>
      <c r="G490" s="20"/>
      <c r="H490" s="20"/>
    </row>
    <row r="491" spans="1:8" hidden="1" x14ac:dyDescent="0.25">
      <c r="A491" s="3"/>
      <c r="B491" s="75"/>
      <c r="C491" s="8"/>
      <c r="D491" s="104"/>
      <c r="E491" s="8"/>
      <c r="F491" s="44"/>
      <c r="G491" s="20"/>
      <c r="H491" s="20"/>
    </row>
    <row r="492" spans="1:8" hidden="1" x14ac:dyDescent="0.25">
      <c r="A492" s="3"/>
      <c r="B492" s="75"/>
      <c r="C492" s="8"/>
      <c r="D492" s="104"/>
      <c r="E492" s="8"/>
      <c r="F492" s="44"/>
      <c r="G492" s="20"/>
      <c r="H492" s="20"/>
    </row>
    <row r="493" spans="1:8" ht="62.25" customHeight="1" x14ac:dyDescent="0.25">
      <c r="A493" s="3" t="s">
        <v>96</v>
      </c>
      <c r="B493" s="99" t="s">
        <v>209</v>
      </c>
      <c r="C493" s="100">
        <f>C494+C500+C513</f>
        <v>-2684783</v>
      </c>
      <c r="D493" s="100">
        <f t="shared" ref="D493:E493" si="119">D494+D500+D513</f>
        <v>0</v>
      </c>
      <c r="E493" s="100">
        <f t="shared" si="119"/>
        <v>0</v>
      </c>
      <c r="F493" s="22"/>
      <c r="G493" s="20"/>
      <c r="H493" s="20"/>
    </row>
    <row r="494" spans="1:8" ht="47.25" hidden="1" x14ac:dyDescent="0.25">
      <c r="A494" s="3" t="s">
        <v>97</v>
      </c>
      <c r="B494" s="99" t="s">
        <v>210</v>
      </c>
      <c r="C494" s="100">
        <f>C495+C498</f>
        <v>0</v>
      </c>
      <c r="D494" s="100">
        <f t="shared" ref="D494:E494" si="120">D495+D498</f>
        <v>0</v>
      </c>
      <c r="E494" s="100">
        <f t="shared" si="120"/>
        <v>0</v>
      </c>
      <c r="F494" s="22"/>
      <c r="G494" s="20"/>
      <c r="H494" s="20"/>
    </row>
    <row r="495" spans="1:8" ht="62.45" hidden="1" customHeight="1" x14ac:dyDescent="0.25">
      <c r="A495" s="3"/>
      <c r="B495" s="93" t="s">
        <v>273</v>
      </c>
      <c r="C495" s="102">
        <f>C496+C497</f>
        <v>0</v>
      </c>
      <c r="D495" s="102">
        <f t="shared" ref="D495:E495" si="121">D496+D497</f>
        <v>0</v>
      </c>
      <c r="E495" s="102">
        <f t="shared" si="121"/>
        <v>0</v>
      </c>
      <c r="F495" s="22"/>
      <c r="G495" s="20"/>
      <c r="H495" s="20"/>
    </row>
    <row r="496" spans="1:8" hidden="1" x14ac:dyDescent="0.25">
      <c r="A496" s="3"/>
      <c r="B496" s="108"/>
      <c r="C496" s="8"/>
      <c r="D496" s="104"/>
      <c r="E496" s="8"/>
      <c r="F496" s="9"/>
      <c r="G496" s="20"/>
      <c r="H496" s="20"/>
    </row>
    <row r="497" spans="1:8" hidden="1" x14ac:dyDescent="0.25">
      <c r="A497" s="3"/>
      <c r="B497" s="108"/>
      <c r="C497" s="8"/>
      <c r="D497" s="8"/>
      <c r="E497" s="8"/>
      <c r="F497" s="22"/>
      <c r="G497" s="20"/>
      <c r="H497" s="20"/>
    </row>
    <row r="498" spans="1:8" ht="31.5" hidden="1" x14ac:dyDescent="0.25">
      <c r="A498" s="3"/>
      <c r="B498" s="113" t="s">
        <v>111</v>
      </c>
      <c r="C498" s="8">
        <f>C499</f>
        <v>0</v>
      </c>
      <c r="D498" s="8">
        <f t="shared" ref="D498:E498" si="122">D499</f>
        <v>0</v>
      </c>
      <c r="E498" s="8">
        <f t="shared" si="122"/>
        <v>0</v>
      </c>
      <c r="F498" s="9"/>
      <c r="G498" s="20"/>
      <c r="H498" s="20"/>
    </row>
    <row r="499" spans="1:8" hidden="1" x14ac:dyDescent="0.25">
      <c r="A499" s="3"/>
      <c r="B499" s="108"/>
      <c r="C499" s="8"/>
      <c r="D499" s="104"/>
      <c r="E499" s="8"/>
      <c r="F499" s="169"/>
      <c r="G499" s="48"/>
      <c r="H499" s="20"/>
    </row>
    <row r="500" spans="1:8" ht="66.75" customHeight="1" x14ac:dyDescent="0.25">
      <c r="A500" s="3" t="s">
        <v>115</v>
      </c>
      <c r="B500" s="99" t="s">
        <v>179</v>
      </c>
      <c r="C500" s="100">
        <f>C501+C505</f>
        <v>-2684783</v>
      </c>
      <c r="D500" s="100">
        <f t="shared" ref="D500:E500" si="123">D501+D505</f>
        <v>0</v>
      </c>
      <c r="E500" s="100">
        <f t="shared" si="123"/>
        <v>0</v>
      </c>
      <c r="F500" s="174"/>
      <c r="G500" s="20"/>
      <c r="H500" s="20"/>
    </row>
    <row r="501" spans="1:8" ht="31.5" hidden="1" x14ac:dyDescent="0.25">
      <c r="A501" s="3"/>
      <c r="B501" s="93" t="s">
        <v>23</v>
      </c>
      <c r="C501" s="112">
        <f>SUM(C502:C504)</f>
        <v>0</v>
      </c>
      <c r="D501" s="112">
        <f t="shared" ref="D501:E501" si="124">SUM(D502:D504)</f>
        <v>0</v>
      </c>
      <c r="E501" s="112">
        <f t="shared" si="124"/>
        <v>0</v>
      </c>
      <c r="F501" s="174"/>
      <c r="G501" s="20"/>
      <c r="H501" s="20"/>
    </row>
    <row r="502" spans="1:8" hidden="1" x14ac:dyDescent="0.25">
      <c r="A502" s="3"/>
      <c r="B502" s="114"/>
      <c r="C502" s="105"/>
      <c r="D502" s="105"/>
      <c r="E502" s="105"/>
      <c r="F502" s="37"/>
      <c r="G502" s="20"/>
      <c r="H502" s="20"/>
    </row>
    <row r="503" spans="1:8" hidden="1" x14ac:dyDescent="0.25">
      <c r="A503" s="101"/>
      <c r="B503" s="7"/>
      <c r="C503" s="104"/>
      <c r="D503" s="104"/>
      <c r="E503" s="104"/>
      <c r="F503" s="37"/>
      <c r="G503" s="20"/>
      <c r="H503" s="20"/>
    </row>
    <row r="504" spans="1:8" hidden="1" x14ac:dyDescent="0.25">
      <c r="A504" s="3"/>
      <c r="B504" s="62"/>
      <c r="C504" s="104"/>
      <c r="D504" s="104"/>
      <c r="E504" s="104"/>
      <c r="F504" s="37"/>
      <c r="G504" s="20"/>
      <c r="H504" s="20"/>
    </row>
    <row r="505" spans="1:8" ht="49.5" customHeight="1" x14ac:dyDescent="0.25">
      <c r="A505" s="3"/>
      <c r="B505" s="93" t="s">
        <v>273</v>
      </c>
      <c r="C505" s="112">
        <f>SUM(C506:C512)</f>
        <v>-2684783</v>
      </c>
      <c r="D505" s="112">
        <f t="shared" ref="D505:E505" si="125">SUM(D506:D512)</f>
        <v>0</v>
      </c>
      <c r="E505" s="112">
        <f t="shared" si="125"/>
        <v>0</v>
      </c>
      <c r="F505" s="37"/>
      <c r="G505" s="20"/>
      <c r="H505" s="20"/>
    </row>
    <row r="506" spans="1:8" ht="47.25" x14ac:dyDescent="0.25">
      <c r="A506" s="3"/>
      <c r="B506" s="108" t="s">
        <v>285</v>
      </c>
      <c r="C506" s="104">
        <v>-2684783</v>
      </c>
      <c r="D506" s="104"/>
      <c r="E506" s="8"/>
      <c r="F506" s="209" t="s">
        <v>425</v>
      </c>
      <c r="G506" s="20"/>
      <c r="H506" s="20"/>
    </row>
    <row r="507" spans="1:8" hidden="1" x14ac:dyDescent="0.25">
      <c r="A507" s="3"/>
      <c r="B507" s="108"/>
      <c r="C507" s="104"/>
      <c r="D507" s="8"/>
      <c r="E507" s="8"/>
      <c r="F507" s="9"/>
      <c r="G507" s="20"/>
      <c r="H507" s="20"/>
    </row>
    <row r="508" spans="1:8" hidden="1" x14ac:dyDescent="0.25">
      <c r="A508" s="3"/>
      <c r="B508" s="108"/>
      <c r="C508" s="8"/>
      <c r="D508" s="104"/>
      <c r="E508" s="8"/>
      <c r="F508" s="9"/>
      <c r="G508" s="20"/>
      <c r="H508" s="20"/>
    </row>
    <row r="509" spans="1:8" hidden="1" x14ac:dyDescent="0.25">
      <c r="A509" s="3"/>
      <c r="B509" s="108"/>
      <c r="C509" s="8"/>
      <c r="D509" s="104"/>
      <c r="E509" s="8"/>
      <c r="F509" s="9"/>
      <c r="G509" s="20"/>
      <c r="H509" s="20"/>
    </row>
    <row r="510" spans="1:8" hidden="1" x14ac:dyDescent="0.25">
      <c r="A510" s="3"/>
      <c r="B510" s="108"/>
      <c r="C510" s="104"/>
      <c r="D510" s="104"/>
      <c r="E510" s="8"/>
      <c r="F510" s="9"/>
      <c r="G510" s="20"/>
      <c r="H510" s="20"/>
    </row>
    <row r="511" spans="1:8" hidden="1" x14ac:dyDescent="0.25">
      <c r="A511" s="3"/>
      <c r="B511" s="108"/>
      <c r="C511" s="104"/>
      <c r="D511" s="8"/>
      <c r="E511" s="8"/>
      <c r="F511" s="6"/>
      <c r="G511" s="20"/>
      <c r="H511" s="20"/>
    </row>
    <row r="512" spans="1:8" hidden="1" x14ac:dyDescent="0.25">
      <c r="A512" s="3"/>
      <c r="B512" s="108"/>
      <c r="C512" s="104"/>
      <c r="D512" s="8"/>
      <c r="E512" s="8"/>
      <c r="F512" s="6"/>
      <c r="G512" s="20"/>
      <c r="H512" s="20"/>
    </row>
    <row r="513" spans="1:8" ht="63" hidden="1" x14ac:dyDescent="0.25">
      <c r="A513" s="3" t="s">
        <v>98</v>
      </c>
      <c r="B513" s="21" t="s">
        <v>169</v>
      </c>
      <c r="C513" s="105">
        <f>C514</f>
        <v>0</v>
      </c>
      <c r="D513" s="105">
        <f t="shared" ref="D513:E513" si="126">D514</f>
        <v>0</v>
      </c>
      <c r="E513" s="105">
        <f t="shared" si="126"/>
        <v>0</v>
      </c>
      <c r="F513" s="22"/>
      <c r="G513" s="20"/>
      <c r="H513" s="20"/>
    </row>
    <row r="514" spans="1:8" ht="33" hidden="1" customHeight="1" x14ac:dyDescent="0.25">
      <c r="A514" s="3"/>
      <c r="B514" s="93" t="s">
        <v>273</v>
      </c>
      <c r="C514" s="112">
        <f>SUM(C515:C517)</f>
        <v>0</v>
      </c>
      <c r="D514" s="112">
        <f t="shared" ref="D514:E514" si="127">SUM(D515:D517)</f>
        <v>0</v>
      </c>
      <c r="E514" s="112">
        <f t="shared" si="127"/>
        <v>0</v>
      </c>
      <c r="F514" s="22"/>
      <c r="G514" s="20"/>
      <c r="H514" s="20"/>
    </row>
    <row r="515" spans="1:8" hidden="1" x14ac:dyDescent="0.25">
      <c r="A515" s="3"/>
      <c r="B515" s="108"/>
      <c r="C515" s="105"/>
      <c r="D515" s="104"/>
      <c r="E515" s="8"/>
      <c r="F515" s="9"/>
      <c r="G515" s="20"/>
      <c r="H515" s="20"/>
    </row>
    <row r="516" spans="1:8" hidden="1" x14ac:dyDescent="0.25">
      <c r="A516" s="3"/>
      <c r="B516" s="108"/>
      <c r="C516" s="104"/>
      <c r="D516" s="104"/>
      <c r="E516" s="8"/>
      <c r="F516" s="9"/>
      <c r="G516" s="20"/>
      <c r="H516" s="20"/>
    </row>
    <row r="517" spans="1:8" hidden="1" x14ac:dyDescent="0.25">
      <c r="A517" s="3"/>
      <c r="B517" s="108"/>
      <c r="C517" s="104"/>
      <c r="D517" s="8"/>
      <c r="E517" s="8"/>
      <c r="F517" s="9"/>
      <c r="G517" s="20"/>
      <c r="H517" s="20"/>
    </row>
    <row r="518" spans="1:8" ht="81" hidden="1" customHeight="1" x14ac:dyDescent="0.25">
      <c r="A518" s="3" t="s">
        <v>40</v>
      </c>
      <c r="B518" s="99" t="s">
        <v>211</v>
      </c>
      <c r="C518" s="10">
        <f>C519+C526</f>
        <v>0</v>
      </c>
      <c r="D518" s="10">
        <f t="shared" ref="D518:E518" si="128">D519+D526</f>
        <v>0</v>
      </c>
      <c r="E518" s="10">
        <f t="shared" si="128"/>
        <v>0</v>
      </c>
      <c r="F518" s="37"/>
      <c r="G518" s="20"/>
      <c r="H518" s="20"/>
    </row>
    <row r="519" spans="1:8" ht="63" hidden="1" x14ac:dyDescent="0.25">
      <c r="A519" s="3" t="s">
        <v>65</v>
      </c>
      <c r="B519" s="21" t="s">
        <v>212</v>
      </c>
      <c r="C519" s="10">
        <f>C520</f>
        <v>0</v>
      </c>
      <c r="D519" s="10">
        <f t="shared" ref="D519:E519" si="129">D520</f>
        <v>0</v>
      </c>
      <c r="E519" s="10">
        <f t="shared" si="129"/>
        <v>0</v>
      </c>
      <c r="F519" s="6"/>
      <c r="G519" s="20"/>
      <c r="H519" s="20"/>
    </row>
    <row r="520" spans="1:8" ht="33.75" hidden="1" customHeight="1" x14ac:dyDescent="0.25">
      <c r="A520" s="115"/>
      <c r="B520" s="93" t="s">
        <v>273</v>
      </c>
      <c r="C520" s="24">
        <f>SUM(C521:C525)</f>
        <v>0</v>
      </c>
      <c r="D520" s="24">
        <f t="shared" ref="D520:E520" si="130">SUM(D521:D525)</f>
        <v>0</v>
      </c>
      <c r="E520" s="24">
        <f t="shared" si="130"/>
        <v>0</v>
      </c>
      <c r="F520" s="6"/>
      <c r="G520" s="20"/>
      <c r="H520" s="20"/>
    </row>
    <row r="521" spans="1:8" hidden="1" x14ac:dyDescent="0.25">
      <c r="A521" s="115"/>
      <c r="B521" s="108"/>
      <c r="C521" s="8"/>
      <c r="D521" s="8"/>
      <c r="E521" s="8"/>
      <c r="F521" s="169"/>
      <c r="G521" s="20"/>
      <c r="H521" s="20"/>
    </row>
    <row r="522" spans="1:8" hidden="1" x14ac:dyDescent="0.25">
      <c r="A522" s="115"/>
      <c r="B522" s="108"/>
      <c r="C522" s="8"/>
      <c r="D522" s="8"/>
      <c r="E522" s="8"/>
      <c r="F522" s="169"/>
      <c r="G522" s="20"/>
      <c r="H522" s="20"/>
    </row>
    <row r="523" spans="1:8" hidden="1" x14ac:dyDescent="0.25">
      <c r="A523" s="115"/>
      <c r="B523" s="108"/>
      <c r="C523" s="8"/>
      <c r="D523" s="104"/>
      <c r="E523" s="8"/>
      <c r="F523" s="9"/>
      <c r="G523" s="20"/>
      <c r="H523" s="20"/>
    </row>
    <row r="524" spans="1:8" hidden="1" x14ac:dyDescent="0.25">
      <c r="A524" s="115"/>
      <c r="B524" s="108"/>
      <c r="C524" s="8"/>
      <c r="D524" s="104"/>
      <c r="E524" s="8"/>
      <c r="F524" s="9"/>
      <c r="G524" s="20"/>
      <c r="H524" s="20"/>
    </row>
    <row r="525" spans="1:8" hidden="1" x14ac:dyDescent="0.25">
      <c r="A525" s="115"/>
      <c r="B525" s="114"/>
      <c r="C525" s="24"/>
      <c r="D525" s="8"/>
      <c r="E525" s="24"/>
      <c r="F525" s="6"/>
      <c r="G525" s="20"/>
      <c r="H525" s="20"/>
    </row>
    <row r="526" spans="1:8" ht="47.25" hidden="1" x14ac:dyDescent="0.25">
      <c r="A526" s="3" t="s">
        <v>160</v>
      </c>
      <c r="B526" s="116" t="s">
        <v>161</v>
      </c>
      <c r="C526" s="117">
        <f>C527</f>
        <v>0</v>
      </c>
      <c r="D526" s="117">
        <f t="shared" ref="D526:E526" si="131">D527</f>
        <v>0</v>
      </c>
      <c r="E526" s="117">
        <f t="shared" si="131"/>
        <v>0</v>
      </c>
      <c r="F526" s="6"/>
      <c r="G526" s="20"/>
      <c r="H526" s="20"/>
    </row>
    <row r="527" spans="1:8" ht="31.5" hidden="1" customHeight="1" x14ac:dyDescent="0.25">
      <c r="A527" s="3"/>
      <c r="B527" s="93" t="s">
        <v>273</v>
      </c>
      <c r="C527" s="24">
        <f>SUM(C528:C532)</f>
        <v>0</v>
      </c>
      <c r="D527" s="24">
        <f t="shared" ref="D527:E527" si="132">SUM(D528:D532)</f>
        <v>0</v>
      </c>
      <c r="E527" s="24">
        <f t="shared" si="132"/>
        <v>0</v>
      </c>
      <c r="F527" s="6"/>
      <c r="G527" s="20"/>
      <c r="H527" s="20"/>
    </row>
    <row r="528" spans="1:8" hidden="1" x14ac:dyDescent="0.25">
      <c r="A528" s="3"/>
      <c r="B528" s="108"/>
      <c r="C528" s="100"/>
      <c r="D528" s="100"/>
      <c r="E528" s="100"/>
      <c r="F528" s="174"/>
      <c r="G528" s="20"/>
      <c r="H528" s="20"/>
    </row>
    <row r="529" spans="1:14" hidden="1" x14ac:dyDescent="0.25">
      <c r="A529" s="3"/>
      <c r="B529" s="108"/>
      <c r="C529" s="100"/>
      <c r="D529" s="100"/>
      <c r="E529" s="100"/>
      <c r="F529" s="174"/>
      <c r="G529" s="20"/>
      <c r="H529" s="20"/>
    </row>
    <row r="530" spans="1:14" hidden="1" x14ac:dyDescent="0.25">
      <c r="A530" s="3"/>
      <c r="B530" s="108"/>
      <c r="C530" s="100"/>
      <c r="D530" s="100"/>
      <c r="E530" s="100"/>
      <c r="F530" s="174"/>
      <c r="G530" s="20"/>
      <c r="H530" s="20"/>
    </row>
    <row r="531" spans="1:14" hidden="1" x14ac:dyDescent="0.25">
      <c r="A531" s="3"/>
      <c r="B531" s="7"/>
      <c r="C531" s="24"/>
      <c r="D531" s="8"/>
      <c r="E531" s="24"/>
      <c r="F531" s="6"/>
      <c r="G531" s="20"/>
      <c r="H531" s="20"/>
    </row>
    <row r="532" spans="1:14" hidden="1" x14ac:dyDescent="0.25">
      <c r="A532" s="3"/>
      <c r="B532" s="93"/>
      <c r="C532" s="24"/>
      <c r="D532" s="8"/>
      <c r="E532" s="24"/>
      <c r="F532" s="6"/>
      <c r="G532" s="20"/>
      <c r="H532" s="20"/>
    </row>
    <row r="533" spans="1:14" ht="47.25" x14ac:dyDescent="0.25">
      <c r="A533" s="3" t="s">
        <v>213</v>
      </c>
      <c r="B533" s="99" t="s">
        <v>215</v>
      </c>
      <c r="C533" s="10">
        <f>C534+C550+C553</f>
        <v>0</v>
      </c>
      <c r="D533" s="10">
        <f>D534+D550+D553</f>
        <v>19650954</v>
      </c>
      <c r="E533" s="10">
        <f>E534+E550+E553</f>
        <v>0</v>
      </c>
      <c r="F533" s="6"/>
      <c r="G533" s="20"/>
      <c r="H533" s="20"/>
    </row>
    <row r="534" spans="1:14" ht="47.25" x14ac:dyDescent="0.25">
      <c r="A534" s="3" t="s">
        <v>214</v>
      </c>
      <c r="B534" s="54" t="s">
        <v>58</v>
      </c>
      <c r="C534" s="10">
        <f>C535</f>
        <v>0</v>
      </c>
      <c r="D534" s="10">
        <f t="shared" ref="D534:E534" si="133">D535</f>
        <v>19650954</v>
      </c>
      <c r="E534" s="10">
        <f t="shared" si="133"/>
        <v>0</v>
      </c>
      <c r="F534" s="6"/>
      <c r="G534" s="20"/>
      <c r="H534" s="20"/>
    </row>
    <row r="535" spans="1:14" s="74" customFormat="1" x14ac:dyDescent="0.25">
      <c r="A535" s="5"/>
      <c r="B535" s="23" t="s">
        <v>52</v>
      </c>
      <c r="C535" s="24">
        <f>SUM(C536:C549)</f>
        <v>0</v>
      </c>
      <c r="D535" s="24">
        <f>SUM(D536:D549)</f>
        <v>19650954</v>
      </c>
      <c r="E535" s="24">
        <f>SUM(E536:E549)</f>
        <v>0</v>
      </c>
      <c r="F535" s="185"/>
      <c r="G535" s="72"/>
      <c r="H535" s="20"/>
      <c r="I535" s="73"/>
      <c r="J535" s="73"/>
      <c r="K535" s="73"/>
      <c r="L535" s="73"/>
      <c r="M535" s="73"/>
      <c r="N535" s="73"/>
    </row>
    <row r="536" spans="1:14" s="74" customFormat="1" hidden="1" x14ac:dyDescent="0.25">
      <c r="A536" s="5"/>
      <c r="B536" s="201"/>
      <c r="C536" s="24"/>
      <c r="D536" s="24"/>
      <c r="E536" s="24"/>
      <c r="F536" s="6"/>
      <c r="G536" s="72"/>
      <c r="H536" s="20"/>
      <c r="I536" s="73"/>
      <c r="J536" s="73"/>
      <c r="K536" s="73"/>
      <c r="L536" s="73"/>
      <c r="M536" s="73"/>
      <c r="N536" s="73"/>
    </row>
    <row r="537" spans="1:14" s="74" customFormat="1" ht="165.75" hidden="1" customHeight="1" x14ac:dyDescent="0.25">
      <c r="A537" s="5"/>
      <c r="B537" s="201"/>
      <c r="C537" s="24"/>
      <c r="D537" s="24"/>
      <c r="E537" s="24"/>
      <c r="F537" s="6"/>
      <c r="G537" s="72"/>
      <c r="H537" s="20"/>
      <c r="I537" s="73"/>
      <c r="J537" s="73"/>
      <c r="K537" s="73"/>
      <c r="L537" s="73"/>
      <c r="M537" s="73"/>
      <c r="N537" s="73"/>
    </row>
    <row r="538" spans="1:14" s="74" customFormat="1" ht="223.5" hidden="1" customHeight="1" x14ac:dyDescent="0.25">
      <c r="A538" s="5"/>
      <c r="B538" s="201"/>
      <c r="C538" s="24"/>
      <c r="D538" s="24"/>
      <c r="E538" s="24"/>
      <c r="F538" s="6"/>
      <c r="G538" s="72"/>
      <c r="H538" s="20"/>
      <c r="I538" s="73"/>
      <c r="J538" s="73"/>
      <c r="K538" s="73"/>
      <c r="L538" s="73"/>
      <c r="M538" s="73"/>
      <c r="N538" s="73"/>
    </row>
    <row r="539" spans="1:14" ht="47.25" customHeight="1" x14ac:dyDescent="0.25">
      <c r="A539" s="101"/>
      <c r="B539" s="7" t="s">
        <v>300</v>
      </c>
      <c r="C539" s="8"/>
      <c r="D539" s="8">
        <v>100000</v>
      </c>
      <c r="E539" s="8"/>
      <c r="F539" s="6" t="s">
        <v>495</v>
      </c>
      <c r="G539" s="20"/>
      <c r="H539" s="20"/>
    </row>
    <row r="540" spans="1:14" ht="162.75" hidden="1" customHeight="1" x14ac:dyDescent="0.25">
      <c r="A540" s="101"/>
      <c r="B540" s="7"/>
      <c r="C540" s="8"/>
      <c r="D540" s="8"/>
      <c r="E540" s="175"/>
      <c r="F540" s="6"/>
      <c r="G540" s="20"/>
      <c r="H540" s="20"/>
    </row>
    <row r="541" spans="1:14" ht="158.25" customHeight="1" x14ac:dyDescent="0.25">
      <c r="A541" s="101"/>
      <c r="B541" s="7" t="s">
        <v>301</v>
      </c>
      <c r="C541" s="8"/>
      <c r="D541" s="8">
        <f>19550954</f>
        <v>19550954</v>
      </c>
      <c r="E541" s="8"/>
      <c r="F541" s="6" t="s">
        <v>496</v>
      </c>
      <c r="G541" s="20"/>
      <c r="H541" s="20"/>
    </row>
    <row r="542" spans="1:14" ht="146.25" hidden="1" customHeight="1" x14ac:dyDescent="0.25">
      <c r="A542" s="101"/>
      <c r="B542" s="7"/>
      <c r="C542" s="8"/>
      <c r="D542" s="8"/>
      <c r="E542" s="8"/>
      <c r="F542" s="6"/>
      <c r="G542" s="20"/>
      <c r="H542" s="20"/>
    </row>
    <row r="543" spans="1:14" ht="94.5" hidden="1" customHeight="1" x14ac:dyDescent="0.25">
      <c r="A543" s="101"/>
      <c r="B543" s="7" t="s">
        <v>302</v>
      </c>
      <c r="C543" s="8"/>
      <c r="D543" s="8"/>
      <c r="E543" s="8"/>
      <c r="F543" s="192" t="s">
        <v>375</v>
      </c>
      <c r="G543" s="20"/>
      <c r="H543" s="20"/>
    </row>
    <row r="544" spans="1:14" hidden="1" x14ac:dyDescent="0.25">
      <c r="A544" s="3"/>
      <c r="B544" s="118"/>
      <c r="C544" s="8"/>
      <c r="D544" s="8"/>
      <c r="E544" s="8"/>
      <c r="F544" s="6"/>
      <c r="G544" s="20"/>
      <c r="H544" s="20"/>
    </row>
    <row r="545" spans="1:14" hidden="1" x14ac:dyDescent="0.25">
      <c r="A545" s="3"/>
      <c r="B545" s="7"/>
      <c r="C545" s="8"/>
      <c r="D545" s="8"/>
      <c r="E545" s="8"/>
      <c r="F545" s="6"/>
      <c r="G545" s="20"/>
      <c r="H545" s="20"/>
    </row>
    <row r="546" spans="1:14" hidden="1" x14ac:dyDescent="0.25">
      <c r="A546" s="3"/>
      <c r="B546" s="118"/>
      <c r="C546" s="8"/>
      <c r="D546" s="8"/>
      <c r="E546" s="8"/>
      <c r="F546" s="6"/>
      <c r="G546" s="20"/>
      <c r="H546" s="20"/>
    </row>
    <row r="547" spans="1:14" hidden="1" x14ac:dyDescent="0.25">
      <c r="A547" s="3"/>
      <c r="B547" s="118"/>
      <c r="C547" s="8"/>
      <c r="D547" s="8"/>
      <c r="E547" s="8"/>
      <c r="F547" s="6"/>
      <c r="G547" s="20"/>
      <c r="H547" s="20"/>
    </row>
    <row r="548" spans="1:14" hidden="1" x14ac:dyDescent="0.25">
      <c r="A548" s="3"/>
      <c r="B548" s="118"/>
      <c r="C548" s="8"/>
      <c r="D548" s="8"/>
      <c r="E548" s="8"/>
      <c r="F548" s="6"/>
      <c r="G548" s="20"/>
      <c r="H548" s="20"/>
    </row>
    <row r="549" spans="1:14" hidden="1" x14ac:dyDescent="0.25">
      <c r="A549" s="3"/>
      <c r="B549" s="118"/>
      <c r="C549" s="8"/>
      <c r="D549" s="8"/>
      <c r="E549" s="8"/>
      <c r="F549" s="6"/>
      <c r="G549" s="20"/>
      <c r="H549" s="20"/>
    </row>
    <row r="550" spans="1:14" ht="47.25" hidden="1" x14ac:dyDescent="0.25">
      <c r="A550" s="3" t="s">
        <v>217</v>
      </c>
      <c r="B550" s="54" t="s">
        <v>216</v>
      </c>
      <c r="C550" s="10">
        <f>C551</f>
        <v>0</v>
      </c>
      <c r="D550" s="10">
        <f t="shared" ref="D550:E551" si="134">D551</f>
        <v>0</v>
      </c>
      <c r="E550" s="10">
        <f t="shared" si="134"/>
        <v>0</v>
      </c>
      <c r="F550" s="6"/>
      <c r="G550" s="20"/>
      <c r="H550" s="20"/>
    </row>
    <row r="551" spans="1:14" hidden="1" x14ac:dyDescent="0.25">
      <c r="A551" s="3"/>
      <c r="B551" s="23" t="s">
        <v>52</v>
      </c>
      <c r="C551" s="24">
        <f>C552</f>
        <v>0</v>
      </c>
      <c r="D551" s="24">
        <f t="shared" si="134"/>
        <v>0</v>
      </c>
      <c r="E551" s="24">
        <f t="shared" si="134"/>
        <v>0</v>
      </c>
      <c r="F551" s="6"/>
      <c r="G551" s="20"/>
      <c r="H551" s="20"/>
    </row>
    <row r="552" spans="1:14" hidden="1" x14ac:dyDescent="0.25">
      <c r="A552" s="3"/>
      <c r="B552" s="23"/>
      <c r="C552" s="24"/>
      <c r="D552" s="24"/>
      <c r="E552" s="24"/>
      <c r="F552" s="6"/>
      <c r="G552" s="20"/>
      <c r="H552" s="20"/>
    </row>
    <row r="553" spans="1:14" ht="64.5" hidden="1" customHeight="1" x14ac:dyDescent="0.25">
      <c r="A553" s="3" t="s">
        <v>287</v>
      </c>
      <c r="B553" s="54" t="s">
        <v>288</v>
      </c>
      <c r="C553" s="10">
        <f>C554</f>
        <v>0</v>
      </c>
      <c r="D553" s="10">
        <f t="shared" ref="D553:E553" si="135">D554</f>
        <v>0</v>
      </c>
      <c r="E553" s="10">
        <f t="shared" si="135"/>
        <v>0</v>
      </c>
      <c r="F553" s="6"/>
      <c r="G553" s="20"/>
      <c r="H553" s="20"/>
    </row>
    <row r="554" spans="1:14" hidden="1" x14ac:dyDescent="0.25">
      <c r="A554" s="3"/>
      <c r="B554" s="23" t="s">
        <v>52</v>
      </c>
      <c r="C554" s="24">
        <f>C555</f>
        <v>0</v>
      </c>
      <c r="D554" s="24">
        <f t="shared" ref="D554:E554" si="136">D555</f>
        <v>0</v>
      </c>
      <c r="E554" s="24">
        <f t="shared" si="136"/>
        <v>0</v>
      </c>
      <c r="F554" s="6"/>
      <c r="G554" s="20"/>
      <c r="H554" s="20"/>
    </row>
    <row r="555" spans="1:14" ht="111" hidden="1" customHeight="1" x14ac:dyDescent="0.25">
      <c r="A555" s="3"/>
      <c r="B555" s="7" t="s">
        <v>289</v>
      </c>
      <c r="C555" s="24"/>
      <c r="D555" s="8"/>
      <c r="E555" s="8">
        <v>0</v>
      </c>
      <c r="F555" s="6" t="s">
        <v>377</v>
      </c>
      <c r="G555" s="20"/>
      <c r="H555" s="20"/>
    </row>
    <row r="556" spans="1:14" ht="48.75" customHeight="1" x14ac:dyDescent="0.25">
      <c r="A556" s="3" t="s">
        <v>218</v>
      </c>
      <c r="B556" s="99" t="s">
        <v>220</v>
      </c>
      <c r="C556" s="10">
        <f>C557+C560</f>
        <v>-770099</v>
      </c>
      <c r="D556" s="10">
        <f t="shared" ref="D556:E556" si="137">D557+D560</f>
        <v>0</v>
      </c>
      <c r="E556" s="10">
        <f t="shared" si="137"/>
        <v>2480261.25</v>
      </c>
      <c r="F556" s="6"/>
      <c r="G556" s="20"/>
      <c r="H556" s="20"/>
    </row>
    <row r="557" spans="1:14" ht="47.25" x14ac:dyDescent="0.25">
      <c r="A557" s="3" t="s">
        <v>219</v>
      </c>
      <c r="B557" s="54" t="s">
        <v>221</v>
      </c>
      <c r="C557" s="10">
        <f>C558</f>
        <v>0</v>
      </c>
      <c r="D557" s="10">
        <f t="shared" ref="D557:E557" si="138">D558</f>
        <v>0</v>
      </c>
      <c r="E557" s="10">
        <f t="shared" si="138"/>
        <v>2469861.25</v>
      </c>
      <c r="F557" s="6"/>
      <c r="G557" s="20"/>
      <c r="H557" s="20"/>
    </row>
    <row r="558" spans="1:14" s="74" customFormat="1" x14ac:dyDescent="0.25">
      <c r="A558" s="5"/>
      <c r="B558" s="93" t="s">
        <v>270</v>
      </c>
      <c r="C558" s="24">
        <f>C559</f>
        <v>0</v>
      </c>
      <c r="D558" s="24">
        <f t="shared" ref="D558:E558" si="139">D559</f>
        <v>0</v>
      </c>
      <c r="E558" s="24">
        <f t="shared" si="139"/>
        <v>2469861.25</v>
      </c>
      <c r="F558" s="185"/>
      <c r="G558" s="72"/>
      <c r="H558" s="72"/>
      <c r="I558" s="73"/>
      <c r="J558" s="73"/>
      <c r="K558" s="73"/>
      <c r="L558" s="73"/>
      <c r="M558" s="73"/>
      <c r="N558" s="73"/>
    </row>
    <row r="559" spans="1:14" ht="50.25" customHeight="1" x14ac:dyDescent="0.25">
      <c r="A559" s="3"/>
      <c r="B559" s="7" t="s">
        <v>290</v>
      </c>
      <c r="C559" s="10"/>
      <c r="D559" s="8"/>
      <c r="E559" s="8">
        <f>269861.25+2200000</f>
        <v>2469861.25</v>
      </c>
      <c r="F559" s="6" t="s">
        <v>425</v>
      </c>
      <c r="G559" s="20"/>
      <c r="H559" s="20"/>
    </row>
    <row r="560" spans="1:14" ht="31.5" x14ac:dyDescent="0.25">
      <c r="A560" s="3" t="s">
        <v>291</v>
      </c>
      <c r="B560" s="54" t="s">
        <v>292</v>
      </c>
      <c r="C560" s="10">
        <f>C561+C564</f>
        <v>-770099</v>
      </c>
      <c r="D560" s="10">
        <f t="shared" ref="D560:E560" si="140">D561+D564</f>
        <v>0</v>
      </c>
      <c r="E560" s="10">
        <f t="shared" si="140"/>
        <v>10400</v>
      </c>
      <c r="F560" s="6"/>
      <c r="G560" s="20"/>
      <c r="H560" s="20"/>
    </row>
    <row r="561" spans="1:14" s="74" customFormat="1" x14ac:dyDescent="0.25">
      <c r="A561" s="5"/>
      <c r="B561" s="93" t="s">
        <v>270</v>
      </c>
      <c r="C561" s="24">
        <f>C562+C563</f>
        <v>436400</v>
      </c>
      <c r="D561" s="24">
        <f t="shared" ref="D561:E561" si="141">D562+D563</f>
        <v>0</v>
      </c>
      <c r="E561" s="24">
        <f t="shared" si="141"/>
        <v>10400</v>
      </c>
      <c r="F561" s="185"/>
      <c r="G561" s="72"/>
      <c r="H561" s="72"/>
      <c r="I561" s="73"/>
      <c r="J561" s="73"/>
      <c r="K561" s="73"/>
      <c r="L561" s="73"/>
      <c r="M561" s="73"/>
      <c r="N561" s="73"/>
    </row>
    <row r="562" spans="1:14" s="217" customFormat="1" ht="47.25" x14ac:dyDescent="0.25">
      <c r="A562" s="219"/>
      <c r="B562" s="7" t="s">
        <v>289</v>
      </c>
      <c r="C562" s="222">
        <v>-240000</v>
      </c>
      <c r="D562" s="222"/>
      <c r="E562" s="222">
        <v>10400</v>
      </c>
      <c r="F562" s="6" t="s">
        <v>498</v>
      </c>
      <c r="G562" s="215"/>
      <c r="H562" s="215"/>
      <c r="I562" s="216"/>
      <c r="J562" s="216"/>
      <c r="K562" s="216"/>
      <c r="L562" s="216"/>
      <c r="M562" s="216"/>
      <c r="N562" s="216"/>
    </row>
    <row r="563" spans="1:14" s="217" customFormat="1" ht="98.25" customHeight="1" x14ac:dyDescent="0.25">
      <c r="A563" s="219"/>
      <c r="B563" s="7" t="s">
        <v>454</v>
      </c>
      <c r="C563" s="220">
        <v>676400</v>
      </c>
      <c r="D563" s="220"/>
      <c r="E563" s="220"/>
      <c r="F563" s="6" t="s">
        <v>456</v>
      </c>
      <c r="G563" s="215"/>
      <c r="H563" s="215"/>
      <c r="I563" s="216"/>
      <c r="J563" s="216"/>
      <c r="K563" s="216"/>
      <c r="L563" s="216"/>
      <c r="M563" s="216"/>
      <c r="N563" s="216"/>
    </row>
    <row r="564" spans="1:14" s="74" customFormat="1" ht="31.5" x14ac:dyDescent="0.25">
      <c r="A564" s="5"/>
      <c r="B564" s="93" t="s">
        <v>484</v>
      </c>
      <c r="C564" s="24">
        <f>C565</f>
        <v>-1206499</v>
      </c>
      <c r="D564" s="24">
        <f t="shared" ref="D564:E564" si="142">D565</f>
        <v>0</v>
      </c>
      <c r="E564" s="24">
        <f t="shared" si="142"/>
        <v>0</v>
      </c>
      <c r="F564" s="185"/>
      <c r="G564" s="72"/>
      <c r="H564" s="72"/>
      <c r="I564" s="73"/>
      <c r="J564" s="73"/>
      <c r="K564" s="73"/>
      <c r="L564" s="73"/>
      <c r="M564" s="73"/>
      <c r="N564" s="73"/>
    </row>
    <row r="565" spans="1:14" ht="46.5" customHeight="1" x14ac:dyDescent="0.25">
      <c r="A565" s="221"/>
      <c r="B565" s="7" t="s">
        <v>286</v>
      </c>
      <c r="C565" s="222">
        <v>-1206499</v>
      </c>
      <c r="D565" s="222"/>
      <c r="E565" s="222"/>
      <c r="F565" s="37" t="s">
        <v>497</v>
      </c>
      <c r="G565" s="20"/>
      <c r="H565" s="20"/>
    </row>
    <row r="566" spans="1:14" ht="50.25" customHeight="1" x14ac:dyDescent="0.25">
      <c r="A566" s="3" t="s">
        <v>222</v>
      </c>
      <c r="B566" s="99" t="s">
        <v>225</v>
      </c>
      <c r="C566" s="10">
        <f>C567+C571</f>
        <v>0</v>
      </c>
      <c r="D566" s="10">
        <f t="shared" ref="D566:E566" si="143">D567+D571</f>
        <v>0</v>
      </c>
      <c r="E566" s="10">
        <f t="shared" si="143"/>
        <v>3298463</v>
      </c>
      <c r="F566" s="6"/>
      <c r="G566" s="20"/>
      <c r="H566" s="20"/>
    </row>
    <row r="567" spans="1:14" ht="63" x14ac:dyDescent="0.25">
      <c r="A567" s="3" t="s">
        <v>223</v>
      </c>
      <c r="B567" s="54" t="s">
        <v>118</v>
      </c>
      <c r="C567" s="10">
        <f>C568</f>
        <v>0</v>
      </c>
      <c r="D567" s="10">
        <f t="shared" ref="D567:E567" si="144">D568</f>
        <v>0</v>
      </c>
      <c r="E567" s="10">
        <f t="shared" si="144"/>
        <v>2245863</v>
      </c>
      <c r="F567" s="6"/>
      <c r="G567" s="20"/>
      <c r="H567" s="20"/>
    </row>
    <row r="568" spans="1:14" ht="33.75" customHeight="1" x14ac:dyDescent="0.25">
      <c r="A568" s="3"/>
      <c r="B568" s="23" t="s">
        <v>70</v>
      </c>
      <c r="C568" s="24">
        <f>C569+C570</f>
        <v>0</v>
      </c>
      <c r="D568" s="24">
        <f t="shared" ref="D568:E568" si="145">D569+D570</f>
        <v>0</v>
      </c>
      <c r="E568" s="24">
        <f t="shared" si="145"/>
        <v>2245863</v>
      </c>
      <c r="F568" s="6"/>
      <c r="G568" s="20"/>
      <c r="H568" s="20"/>
    </row>
    <row r="569" spans="1:14" ht="33.75" customHeight="1" x14ac:dyDescent="0.25">
      <c r="A569" s="3"/>
      <c r="B569" s="7" t="s">
        <v>354</v>
      </c>
      <c r="C569" s="24"/>
      <c r="D569" s="8"/>
      <c r="E569" s="8">
        <v>63</v>
      </c>
      <c r="F569" s="34" t="s">
        <v>425</v>
      </c>
      <c r="G569" s="20"/>
      <c r="H569" s="20"/>
    </row>
    <row r="570" spans="1:14" ht="47.25" x14ac:dyDescent="0.25">
      <c r="A570" s="3"/>
      <c r="B570" s="7"/>
      <c r="C570" s="24"/>
      <c r="D570" s="8"/>
      <c r="E570" s="8">
        <v>2245800</v>
      </c>
      <c r="F570" s="34" t="s">
        <v>355</v>
      </c>
      <c r="G570" s="20"/>
      <c r="H570" s="20"/>
    </row>
    <row r="571" spans="1:14" ht="66.75" customHeight="1" x14ac:dyDescent="0.25">
      <c r="A571" s="3" t="s">
        <v>224</v>
      </c>
      <c r="B571" s="54" t="s">
        <v>262</v>
      </c>
      <c r="C571" s="10">
        <f>C572+C576</f>
        <v>0</v>
      </c>
      <c r="D571" s="10">
        <f t="shared" ref="D571:E571" si="146">D572+D576</f>
        <v>0</v>
      </c>
      <c r="E571" s="10">
        <f t="shared" si="146"/>
        <v>1052600</v>
      </c>
      <c r="F571" s="6"/>
      <c r="G571" s="20"/>
      <c r="H571" s="20"/>
    </row>
    <row r="572" spans="1:14" ht="49.5" hidden="1" customHeight="1" x14ac:dyDescent="0.25">
      <c r="A572" s="3"/>
      <c r="B572" s="23" t="s">
        <v>70</v>
      </c>
      <c r="C572" s="24">
        <f>SUM(C573:C575)</f>
        <v>0</v>
      </c>
      <c r="D572" s="24">
        <f t="shared" ref="D572:E572" si="147">SUM(D573:D575)</f>
        <v>0</v>
      </c>
      <c r="E572" s="24">
        <f t="shared" si="147"/>
        <v>0</v>
      </c>
      <c r="F572" s="6"/>
      <c r="G572" s="20"/>
      <c r="H572" s="20"/>
    </row>
    <row r="573" spans="1:14" hidden="1" x14ac:dyDescent="0.25">
      <c r="A573" s="3"/>
      <c r="B573" s="7"/>
      <c r="C573" s="24"/>
      <c r="D573" s="8"/>
      <c r="E573" s="24"/>
      <c r="F573" s="6"/>
      <c r="G573" s="20"/>
      <c r="H573" s="20"/>
    </row>
    <row r="574" spans="1:14" hidden="1" x14ac:dyDescent="0.25">
      <c r="A574" s="3"/>
      <c r="B574" s="7"/>
      <c r="C574" s="24"/>
      <c r="D574" s="8"/>
      <c r="E574" s="24"/>
      <c r="F574" s="6"/>
      <c r="G574" s="20"/>
      <c r="H574" s="20"/>
    </row>
    <row r="575" spans="1:14" hidden="1" x14ac:dyDescent="0.25">
      <c r="A575" s="3"/>
      <c r="B575" s="7"/>
      <c r="C575" s="24"/>
      <c r="D575" s="8"/>
      <c r="E575" s="24"/>
      <c r="F575" s="6"/>
      <c r="G575" s="20"/>
      <c r="H575" s="20"/>
    </row>
    <row r="576" spans="1:14" ht="49.5" customHeight="1" x14ac:dyDescent="0.25">
      <c r="A576" s="3"/>
      <c r="B576" s="23" t="s">
        <v>314</v>
      </c>
      <c r="C576" s="24">
        <f>C577</f>
        <v>0</v>
      </c>
      <c r="D576" s="24">
        <f t="shared" ref="D576:E576" si="148">D577</f>
        <v>0</v>
      </c>
      <c r="E576" s="24">
        <f t="shared" si="148"/>
        <v>1052600</v>
      </c>
      <c r="F576" s="6"/>
      <c r="G576" s="20"/>
      <c r="H576" s="20"/>
    </row>
    <row r="577" spans="1:8" ht="48" customHeight="1" x14ac:dyDescent="0.25">
      <c r="A577" s="3"/>
      <c r="B577" s="7" t="s">
        <v>315</v>
      </c>
      <c r="C577" s="8"/>
      <c r="D577" s="8"/>
      <c r="E577" s="8">
        <v>1052600</v>
      </c>
      <c r="F577" s="6" t="s">
        <v>446</v>
      </c>
      <c r="G577" s="20"/>
      <c r="H577" s="20"/>
    </row>
    <row r="578" spans="1:8" ht="63.75" hidden="1" customHeight="1" x14ac:dyDescent="0.25">
      <c r="A578" s="3" t="s">
        <v>99</v>
      </c>
      <c r="B578" s="99" t="s">
        <v>38</v>
      </c>
      <c r="C578" s="10">
        <f>C579+C588+C591+C584</f>
        <v>0</v>
      </c>
      <c r="D578" s="10">
        <f t="shared" ref="D578:E578" si="149">D579+D588+D591+D584</f>
        <v>0</v>
      </c>
      <c r="E578" s="10">
        <f t="shared" si="149"/>
        <v>0</v>
      </c>
      <c r="F578" s="183"/>
      <c r="G578" s="20"/>
      <c r="H578" s="20"/>
    </row>
    <row r="579" spans="1:8" ht="47.25" hidden="1" x14ac:dyDescent="0.25">
      <c r="A579" s="3" t="s">
        <v>122</v>
      </c>
      <c r="B579" s="54" t="s">
        <v>226</v>
      </c>
      <c r="C579" s="10">
        <f>C580+C582</f>
        <v>0</v>
      </c>
      <c r="D579" s="10">
        <f t="shared" ref="D579:E579" si="150">D580+D582</f>
        <v>0</v>
      </c>
      <c r="E579" s="10">
        <f t="shared" si="150"/>
        <v>0</v>
      </c>
      <c r="F579" s="6"/>
      <c r="G579" s="20"/>
      <c r="H579" s="20"/>
    </row>
    <row r="580" spans="1:8" hidden="1" x14ac:dyDescent="0.25">
      <c r="A580" s="120"/>
      <c r="B580" s="51" t="s">
        <v>20</v>
      </c>
      <c r="C580" s="24">
        <f>C581</f>
        <v>0</v>
      </c>
      <c r="D580" s="24">
        <f t="shared" ref="D580:E580" si="151">D581</f>
        <v>0</v>
      </c>
      <c r="E580" s="24">
        <f t="shared" si="151"/>
        <v>0</v>
      </c>
      <c r="F580" s="6"/>
      <c r="G580" s="20"/>
      <c r="H580" s="20"/>
    </row>
    <row r="581" spans="1:8" hidden="1" x14ac:dyDescent="0.25">
      <c r="A581" s="120"/>
      <c r="B581" s="7"/>
      <c r="C581" s="8"/>
      <c r="D581" s="8"/>
      <c r="E581" s="8"/>
      <c r="F581" s="37"/>
      <c r="G581" s="20"/>
      <c r="H581" s="20"/>
    </row>
    <row r="582" spans="1:8" ht="31.5" hidden="1" x14ac:dyDescent="0.25">
      <c r="A582" s="120"/>
      <c r="B582" s="51" t="s">
        <v>37</v>
      </c>
      <c r="C582" s="24">
        <f>C583</f>
        <v>0</v>
      </c>
      <c r="D582" s="24">
        <f t="shared" ref="D582:E582" si="152">D583</f>
        <v>0</v>
      </c>
      <c r="E582" s="24">
        <f t="shared" si="152"/>
        <v>0</v>
      </c>
      <c r="F582" s="6"/>
      <c r="G582" s="20"/>
      <c r="H582" s="20"/>
    </row>
    <row r="583" spans="1:8" hidden="1" x14ac:dyDescent="0.25">
      <c r="A583" s="120"/>
      <c r="B583" s="51"/>
      <c r="C583" s="24"/>
      <c r="D583" s="8"/>
      <c r="E583" s="8"/>
      <c r="F583" s="9"/>
      <c r="G583" s="20"/>
      <c r="H583" s="20"/>
    </row>
    <row r="584" spans="1:8" ht="81" hidden="1" customHeight="1" x14ac:dyDescent="0.25">
      <c r="A584" s="3" t="s">
        <v>227</v>
      </c>
      <c r="B584" s="54" t="s">
        <v>228</v>
      </c>
      <c r="C584" s="10">
        <f>C585</f>
        <v>0</v>
      </c>
      <c r="D584" s="10">
        <f t="shared" ref="D584:E584" si="153">D585</f>
        <v>0</v>
      </c>
      <c r="E584" s="10">
        <f t="shared" si="153"/>
        <v>0</v>
      </c>
      <c r="F584" s="6"/>
      <c r="G584" s="20"/>
      <c r="H584" s="20"/>
    </row>
    <row r="585" spans="1:8" ht="31.5" hidden="1" x14ac:dyDescent="0.25">
      <c r="A585" s="120"/>
      <c r="B585" s="23" t="s">
        <v>17</v>
      </c>
      <c r="C585" s="24">
        <f>SUM(C586:C587)</f>
        <v>0</v>
      </c>
      <c r="D585" s="24">
        <f>SUM(D586:D587)</f>
        <v>0</v>
      </c>
      <c r="E585" s="24">
        <f t="shared" ref="E585" si="154">SUM(E586:E587)</f>
        <v>0</v>
      </c>
      <c r="F585" s="6"/>
      <c r="G585" s="20"/>
      <c r="H585" s="20"/>
    </row>
    <row r="586" spans="1:8" hidden="1" x14ac:dyDescent="0.25">
      <c r="A586" s="120"/>
      <c r="B586" s="7"/>
      <c r="C586" s="8"/>
      <c r="D586" s="8"/>
      <c r="E586" s="8"/>
      <c r="F586" s="6"/>
      <c r="G586" s="20"/>
      <c r="H586" s="20"/>
    </row>
    <row r="587" spans="1:8" hidden="1" x14ac:dyDescent="0.25">
      <c r="A587" s="120"/>
      <c r="B587" s="7"/>
      <c r="C587" s="8"/>
      <c r="D587" s="8"/>
      <c r="E587" s="8"/>
      <c r="F587" s="6"/>
      <c r="G587" s="20"/>
      <c r="H587" s="20"/>
    </row>
    <row r="588" spans="1:8" ht="47.25" hidden="1" x14ac:dyDescent="0.25">
      <c r="A588" s="3" t="s">
        <v>49</v>
      </c>
      <c r="B588" s="21" t="s">
        <v>229</v>
      </c>
      <c r="C588" s="10">
        <f>C589</f>
        <v>0</v>
      </c>
      <c r="D588" s="10">
        <f t="shared" ref="D588:E589" si="155">D589</f>
        <v>0</v>
      </c>
      <c r="E588" s="10">
        <f t="shared" si="155"/>
        <v>0</v>
      </c>
      <c r="F588" s="6"/>
      <c r="G588" s="20"/>
      <c r="H588" s="20"/>
    </row>
    <row r="589" spans="1:8" ht="31.5" hidden="1" x14ac:dyDescent="0.25">
      <c r="A589" s="120"/>
      <c r="B589" s="23" t="s">
        <v>37</v>
      </c>
      <c r="C589" s="24">
        <f>C590</f>
        <v>0</v>
      </c>
      <c r="D589" s="24">
        <f t="shared" si="155"/>
        <v>0</v>
      </c>
      <c r="E589" s="24">
        <f t="shared" si="155"/>
        <v>0</v>
      </c>
      <c r="F589" s="6"/>
      <c r="G589" s="20"/>
      <c r="H589" s="20"/>
    </row>
    <row r="590" spans="1:8" hidden="1" x14ac:dyDescent="0.25">
      <c r="A590" s="120"/>
      <c r="B590" s="7"/>
      <c r="C590" s="8"/>
      <c r="D590" s="8"/>
      <c r="E590" s="8"/>
      <c r="F590" s="6"/>
      <c r="G590" s="20"/>
      <c r="H590" s="20"/>
    </row>
    <row r="591" spans="1:8" ht="112.5" hidden="1" customHeight="1" x14ac:dyDescent="0.25">
      <c r="A591" s="3" t="s">
        <v>130</v>
      </c>
      <c r="B591" s="21" t="s">
        <v>230</v>
      </c>
      <c r="C591" s="10">
        <f>C596+C594+C601+C609+C592+C598</f>
        <v>0</v>
      </c>
      <c r="D591" s="10">
        <f t="shared" ref="D591:E591" si="156">D596+D594+D601+D609+D592+D598</f>
        <v>0</v>
      </c>
      <c r="E591" s="10">
        <f t="shared" si="156"/>
        <v>0</v>
      </c>
      <c r="F591" s="6"/>
      <c r="G591" s="20"/>
      <c r="H591" s="20"/>
    </row>
    <row r="592" spans="1:8" hidden="1" x14ac:dyDescent="0.25">
      <c r="A592" s="3"/>
      <c r="B592" s="23" t="s">
        <v>2</v>
      </c>
      <c r="C592" s="24">
        <f>C593</f>
        <v>0</v>
      </c>
      <c r="D592" s="24">
        <f t="shared" ref="D592:E592" si="157">D593</f>
        <v>0</v>
      </c>
      <c r="E592" s="24">
        <f t="shared" si="157"/>
        <v>0</v>
      </c>
      <c r="F592" s="6"/>
      <c r="G592" s="20"/>
      <c r="H592" s="20"/>
    </row>
    <row r="593" spans="1:8" hidden="1" x14ac:dyDescent="0.25">
      <c r="A593" s="3"/>
      <c r="B593" s="21"/>
      <c r="C593" s="10"/>
      <c r="D593" s="10"/>
      <c r="E593" s="10"/>
      <c r="F593" s="6"/>
      <c r="G593" s="20"/>
      <c r="H593" s="20"/>
    </row>
    <row r="594" spans="1:8" ht="31.5" hidden="1" x14ac:dyDescent="0.25">
      <c r="A594" s="3"/>
      <c r="B594" s="23" t="s">
        <v>129</v>
      </c>
      <c r="C594" s="24">
        <f>C595</f>
        <v>0</v>
      </c>
      <c r="D594" s="24">
        <f t="shared" ref="D594:E594" si="158">D595</f>
        <v>0</v>
      </c>
      <c r="E594" s="24">
        <f t="shared" si="158"/>
        <v>0</v>
      </c>
      <c r="F594" s="6"/>
      <c r="G594" s="20"/>
      <c r="H594" s="20"/>
    </row>
    <row r="595" spans="1:8" hidden="1" x14ac:dyDescent="0.25">
      <c r="A595" s="3"/>
      <c r="B595" s="114"/>
      <c r="C595" s="8"/>
      <c r="D595" s="8"/>
      <c r="E595" s="55"/>
      <c r="F595" s="6"/>
      <c r="G595" s="20"/>
      <c r="H595" s="20"/>
    </row>
    <row r="596" spans="1:8" ht="48.75" hidden="1" customHeight="1" x14ac:dyDescent="0.25">
      <c r="A596" s="120"/>
      <c r="B596" s="23" t="s">
        <v>70</v>
      </c>
      <c r="C596" s="24">
        <f>C597</f>
        <v>0</v>
      </c>
      <c r="D596" s="24">
        <f t="shared" ref="D596:E596" si="159">D597</f>
        <v>0</v>
      </c>
      <c r="E596" s="24">
        <f t="shared" si="159"/>
        <v>0</v>
      </c>
      <c r="F596" s="6"/>
      <c r="G596" s="20"/>
      <c r="H596" s="20"/>
    </row>
    <row r="597" spans="1:8" hidden="1" x14ac:dyDescent="0.25">
      <c r="A597" s="120"/>
      <c r="B597" s="23"/>
      <c r="C597" s="24"/>
      <c r="D597" s="24"/>
      <c r="E597" s="24"/>
      <c r="F597" s="6"/>
      <c r="G597" s="20"/>
      <c r="H597" s="20"/>
    </row>
    <row r="598" spans="1:8" ht="31.5" hidden="1" x14ac:dyDescent="0.25">
      <c r="A598" s="120"/>
      <c r="B598" s="23" t="s">
        <v>57</v>
      </c>
      <c r="C598" s="24">
        <f>SUM(C599:C600)</f>
        <v>0</v>
      </c>
      <c r="D598" s="24">
        <f t="shared" ref="D598:E598" si="160">SUM(D599:D600)</f>
        <v>0</v>
      </c>
      <c r="E598" s="24">
        <f t="shared" si="160"/>
        <v>0</v>
      </c>
      <c r="F598" s="6"/>
      <c r="G598" s="20"/>
      <c r="H598" s="20"/>
    </row>
    <row r="599" spans="1:8" hidden="1" x14ac:dyDescent="0.25">
      <c r="A599" s="120"/>
      <c r="B599" s="7"/>
      <c r="C599" s="8"/>
      <c r="D599" s="24"/>
      <c r="E599" s="8"/>
      <c r="F599" s="34"/>
      <c r="G599" s="20"/>
      <c r="H599" s="20"/>
    </row>
    <row r="600" spans="1:8" hidden="1" x14ac:dyDescent="0.25">
      <c r="A600" s="120"/>
      <c r="B600" s="23"/>
      <c r="C600" s="8"/>
      <c r="D600" s="24"/>
      <c r="E600" s="10"/>
      <c r="F600" s="34"/>
      <c r="G600" s="20"/>
      <c r="H600" s="20"/>
    </row>
    <row r="601" spans="1:8" ht="31.5" hidden="1" x14ac:dyDescent="0.25">
      <c r="A601" s="120"/>
      <c r="B601" s="23" t="s">
        <v>37</v>
      </c>
      <c r="C601" s="24">
        <f>SUM(C602:C608)</f>
        <v>0</v>
      </c>
      <c r="D601" s="24">
        <f t="shared" ref="D601:E601" si="161">SUM(D602:D608)</f>
        <v>0</v>
      </c>
      <c r="E601" s="24">
        <f t="shared" si="161"/>
        <v>0</v>
      </c>
      <c r="F601" s="6"/>
      <c r="G601" s="20"/>
      <c r="H601" s="20"/>
    </row>
    <row r="602" spans="1:8" hidden="1" x14ac:dyDescent="0.25">
      <c r="A602" s="120"/>
      <c r="B602" s="23"/>
      <c r="C602" s="8"/>
      <c r="D602" s="8"/>
      <c r="E602" s="8"/>
      <c r="F602" s="34"/>
      <c r="G602" s="20"/>
      <c r="H602" s="20"/>
    </row>
    <row r="603" spans="1:8" hidden="1" x14ac:dyDescent="0.25">
      <c r="A603" s="120"/>
      <c r="B603" s="23"/>
      <c r="C603" s="8"/>
      <c r="D603" s="8"/>
      <c r="E603" s="8"/>
      <c r="F603" s="34"/>
      <c r="G603" s="20"/>
      <c r="H603" s="20"/>
    </row>
    <row r="604" spans="1:8" hidden="1" x14ac:dyDescent="0.25">
      <c r="A604" s="120"/>
      <c r="B604" s="23"/>
      <c r="C604" s="8"/>
      <c r="D604" s="8"/>
      <c r="E604" s="8"/>
      <c r="F604" s="34"/>
      <c r="G604" s="20"/>
      <c r="H604" s="20"/>
    </row>
    <row r="605" spans="1:8" hidden="1" x14ac:dyDescent="0.25">
      <c r="A605" s="120"/>
      <c r="B605" s="23"/>
      <c r="C605" s="8"/>
      <c r="D605" s="8"/>
      <c r="E605" s="8"/>
      <c r="F605" s="34"/>
      <c r="G605" s="20"/>
      <c r="H605" s="20"/>
    </row>
    <row r="606" spans="1:8" hidden="1" x14ac:dyDescent="0.25">
      <c r="A606" s="120"/>
      <c r="B606" s="23"/>
      <c r="C606" s="8"/>
      <c r="D606" s="8"/>
      <c r="E606" s="8"/>
      <c r="F606" s="34"/>
      <c r="G606" s="20"/>
      <c r="H606" s="20"/>
    </row>
    <row r="607" spans="1:8" hidden="1" x14ac:dyDescent="0.25">
      <c r="A607" s="120"/>
      <c r="B607" s="23"/>
      <c r="C607" s="8"/>
      <c r="D607" s="8"/>
      <c r="E607" s="8"/>
      <c r="F607" s="34"/>
      <c r="G607" s="20"/>
      <c r="H607" s="20"/>
    </row>
    <row r="608" spans="1:8" hidden="1" x14ac:dyDescent="0.25">
      <c r="A608" s="120"/>
      <c r="B608" s="23"/>
      <c r="C608" s="8"/>
      <c r="D608" s="8"/>
      <c r="E608" s="8"/>
      <c r="F608" s="34"/>
      <c r="G608" s="20"/>
      <c r="H608" s="20"/>
    </row>
    <row r="609" spans="1:8" ht="31.5" hidden="1" x14ac:dyDescent="0.25">
      <c r="A609" s="120"/>
      <c r="B609" s="23" t="s">
        <v>17</v>
      </c>
      <c r="C609" s="24">
        <f>C610</f>
        <v>0</v>
      </c>
      <c r="D609" s="24">
        <f t="shared" ref="D609:E609" si="162">D610</f>
        <v>0</v>
      </c>
      <c r="E609" s="24">
        <f t="shared" si="162"/>
        <v>0</v>
      </c>
      <c r="F609" s="6"/>
      <c r="G609" s="20"/>
      <c r="H609" s="20"/>
    </row>
    <row r="610" spans="1:8" hidden="1" x14ac:dyDescent="0.25">
      <c r="A610" s="120"/>
      <c r="B610" s="23"/>
      <c r="C610" s="8"/>
      <c r="D610" s="8"/>
      <c r="E610" s="8"/>
      <c r="F610" s="6"/>
      <c r="G610" s="20"/>
      <c r="H610" s="20"/>
    </row>
    <row r="611" spans="1:8" ht="48.75" customHeight="1" x14ac:dyDescent="0.25">
      <c r="A611" s="3" t="s">
        <v>39</v>
      </c>
      <c r="B611" s="21" t="s">
        <v>21</v>
      </c>
      <c r="C611" s="10">
        <f t="shared" ref="C611:E611" si="163">C612+C658+C761</f>
        <v>0</v>
      </c>
      <c r="D611" s="10">
        <f t="shared" si="163"/>
        <v>0</v>
      </c>
      <c r="E611" s="10">
        <f t="shared" si="163"/>
        <v>3079034</v>
      </c>
      <c r="F611" s="6"/>
      <c r="G611" s="20"/>
      <c r="H611" s="20"/>
    </row>
    <row r="612" spans="1:8" ht="47.25" x14ac:dyDescent="0.25">
      <c r="A612" s="3" t="s">
        <v>100</v>
      </c>
      <c r="B612" s="21" t="s">
        <v>231</v>
      </c>
      <c r="C612" s="10">
        <f>C613</f>
        <v>0</v>
      </c>
      <c r="D612" s="10">
        <f t="shared" ref="D612:E612" si="164">D613</f>
        <v>0</v>
      </c>
      <c r="E612" s="10">
        <f t="shared" si="164"/>
        <v>111100</v>
      </c>
      <c r="F612" s="37"/>
      <c r="G612" s="20"/>
      <c r="H612" s="20"/>
    </row>
    <row r="613" spans="1:8" ht="31.5" x14ac:dyDescent="0.25">
      <c r="A613" s="3"/>
      <c r="B613" s="51" t="s">
        <v>483</v>
      </c>
      <c r="C613" s="24">
        <f>SUM(C614:C657)</f>
        <v>0</v>
      </c>
      <c r="D613" s="24">
        <f t="shared" ref="D613:E613" si="165">SUM(D614:D657)</f>
        <v>0</v>
      </c>
      <c r="E613" s="24">
        <f t="shared" si="165"/>
        <v>111100</v>
      </c>
      <c r="F613" s="37"/>
      <c r="G613" s="20"/>
      <c r="H613" s="20"/>
    </row>
    <row r="614" spans="1:8" ht="64.5" hidden="1" customHeight="1" x14ac:dyDescent="0.25">
      <c r="A614" s="3"/>
      <c r="B614" s="204"/>
      <c r="C614" s="8"/>
      <c r="D614" s="8"/>
      <c r="E614" s="8"/>
      <c r="F614" s="193"/>
      <c r="G614" s="20"/>
      <c r="H614" s="20"/>
    </row>
    <row r="615" spans="1:8" x14ac:dyDescent="0.25">
      <c r="A615" s="3"/>
      <c r="B615" s="204"/>
      <c r="C615" s="8"/>
      <c r="D615" s="8"/>
      <c r="E615" s="8">
        <v>111100</v>
      </c>
      <c r="F615" s="34" t="s">
        <v>276</v>
      </c>
      <c r="G615" s="20"/>
      <c r="H615" s="20"/>
    </row>
    <row r="616" spans="1:8" hidden="1" x14ac:dyDescent="0.25">
      <c r="A616" s="3"/>
      <c r="B616" s="204"/>
      <c r="C616" s="8"/>
      <c r="D616" s="8"/>
      <c r="E616" s="8"/>
      <c r="F616" s="9"/>
      <c r="G616" s="20"/>
      <c r="H616" s="20"/>
    </row>
    <row r="617" spans="1:8" hidden="1" x14ac:dyDescent="0.25">
      <c r="A617" s="3"/>
      <c r="B617" s="204"/>
      <c r="C617" s="8"/>
      <c r="D617" s="8"/>
      <c r="E617" s="8"/>
      <c r="F617" s="9"/>
      <c r="G617" s="20"/>
      <c r="H617" s="20"/>
    </row>
    <row r="618" spans="1:8" hidden="1" x14ac:dyDescent="0.25">
      <c r="A618" s="3"/>
      <c r="B618" s="204"/>
      <c r="C618" s="8"/>
      <c r="D618" s="8"/>
      <c r="E618" s="8"/>
      <c r="F618" s="9"/>
      <c r="G618" s="20"/>
      <c r="H618" s="20"/>
    </row>
    <row r="619" spans="1:8" hidden="1" x14ac:dyDescent="0.25">
      <c r="A619" s="3"/>
      <c r="B619" s="204"/>
      <c r="C619" s="8"/>
      <c r="D619" s="8"/>
      <c r="E619" s="8"/>
      <c r="F619" s="9"/>
      <c r="G619" s="20"/>
      <c r="H619" s="20"/>
    </row>
    <row r="620" spans="1:8" hidden="1" x14ac:dyDescent="0.25">
      <c r="A620" s="3"/>
      <c r="B620" s="204"/>
      <c r="C620" s="8"/>
      <c r="D620" s="8"/>
      <c r="E620" s="8"/>
      <c r="F620" s="9"/>
      <c r="G620" s="20"/>
      <c r="H620" s="20"/>
    </row>
    <row r="621" spans="1:8" hidden="1" x14ac:dyDescent="0.25">
      <c r="A621" s="3"/>
      <c r="B621" s="204"/>
      <c r="C621" s="8"/>
      <c r="D621" s="8"/>
      <c r="E621" s="8"/>
      <c r="F621" s="9"/>
      <c r="G621" s="20"/>
      <c r="H621" s="20"/>
    </row>
    <row r="622" spans="1:8" hidden="1" x14ac:dyDescent="0.25">
      <c r="A622" s="3"/>
      <c r="B622" s="204"/>
      <c r="C622" s="8"/>
      <c r="D622" s="8"/>
      <c r="E622" s="8"/>
      <c r="F622" s="9"/>
      <c r="G622" s="20"/>
      <c r="H622" s="20"/>
    </row>
    <row r="623" spans="1:8" hidden="1" x14ac:dyDescent="0.25">
      <c r="A623" s="3"/>
      <c r="B623" s="204"/>
      <c r="C623" s="8"/>
      <c r="D623" s="8"/>
      <c r="E623" s="8"/>
      <c r="F623" s="9"/>
      <c r="G623" s="20"/>
      <c r="H623" s="20"/>
    </row>
    <row r="624" spans="1:8" hidden="1" x14ac:dyDescent="0.25">
      <c r="A624" s="3"/>
      <c r="B624" s="51"/>
      <c r="C624" s="8"/>
      <c r="D624" s="8"/>
      <c r="E624" s="8"/>
      <c r="F624" s="52"/>
      <c r="G624" s="20"/>
      <c r="H624" s="20"/>
    </row>
    <row r="625" spans="1:8" hidden="1" x14ac:dyDescent="0.25">
      <c r="A625" s="3"/>
      <c r="B625" s="51"/>
      <c r="C625" s="8"/>
      <c r="D625" s="8"/>
      <c r="E625" s="8"/>
      <c r="F625" s="52"/>
      <c r="G625" s="20"/>
      <c r="H625" s="20"/>
    </row>
    <row r="626" spans="1:8" hidden="1" x14ac:dyDescent="0.25">
      <c r="A626" s="3"/>
      <c r="B626" s="51"/>
      <c r="C626" s="8"/>
      <c r="D626" s="8"/>
      <c r="E626" s="8"/>
      <c r="F626" s="194"/>
      <c r="G626" s="20"/>
      <c r="H626" s="20"/>
    </row>
    <row r="627" spans="1:8" hidden="1" x14ac:dyDescent="0.25">
      <c r="A627" s="3"/>
      <c r="B627" s="51"/>
      <c r="C627" s="8"/>
      <c r="D627" s="8"/>
      <c r="E627" s="8"/>
      <c r="F627" s="52"/>
      <c r="G627" s="20"/>
      <c r="H627" s="20"/>
    </row>
    <row r="628" spans="1:8" hidden="1" x14ac:dyDescent="0.25">
      <c r="A628" s="3"/>
      <c r="B628" s="51"/>
      <c r="C628" s="8"/>
      <c r="D628" s="8"/>
      <c r="E628" s="8"/>
      <c r="F628" s="52"/>
      <c r="G628" s="20"/>
      <c r="H628" s="20"/>
    </row>
    <row r="629" spans="1:8" hidden="1" x14ac:dyDescent="0.25">
      <c r="A629" s="3"/>
      <c r="B629" s="51"/>
      <c r="C629" s="8"/>
      <c r="D629" s="8"/>
      <c r="E629" s="8"/>
      <c r="F629" s="52"/>
      <c r="G629" s="20"/>
      <c r="H629" s="20"/>
    </row>
    <row r="630" spans="1:8" hidden="1" x14ac:dyDescent="0.25">
      <c r="A630" s="3"/>
      <c r="B630" s="51"/>
      <c r="C630" s="8"/>
      <c r="D630" s="8"/>
      <c r="E630" s="8"/>
      <c r="F630" s="52"/>
      <c r="G630" s="20"/>
      <c r="H630" s="20"/>
    </row>
    <row r="631" spans="1:8" hidden="1" x14ac:dyDescent="0.25">
      <c r="A631" s="3"/>
      <c r="B631" s="204"/>
      <c r="C631" s="8"/>
      <c r="D631" s="8"/>
      <c r="E631" s="8"/>
      <c r="F631" s="9"/>
      <c r="G631" s="20"/>
      <c r="H631" s="20"/>
    </row>
    <row r="632" spans="1:8" hidden="1" x14ac:dyDescent="0.25">
      <c r="A632" s="3"/>
      <c r="B632" s="204"/>
      <c r="C632" s="8"/>
      <c r="D632" s="8"/>
      <c r="E632" s="8"/>
      <c r="F632" s="9"/>
      <c r="G632" s="20"/>
      <c r="H632" s="20"/>
    </row>
    <row r="633" spans="1:8" hidden="1" x14ac:dyDescent="0.25">
      <c r="A633" s="3"/>
      <c r="B633" s="204"/>
      <c r="C633" s="8"/>
      <c r="D633" s="8"/>
      <c r="E633" s="8"/>
      <c r="F633" s="9"/>
      <c r="G633" s="20"/>
      <c r="H633" s="20"/>
    </row>
    <row r="634" spans="1:8" hidden="1" x14ac:dyDescent="0.25">
      <c r="A634" s="3"/>
      <c r="B634" s="204"/>
      <c r="C634" s="8"/>
      <c r="D634" s="8"/>
      <c r="E634" s="8"/>
      <c r="F634" s="9"/>
      <c r="G634" s="20"/>
      <c r="H634" s="20"/>
    </row>
    <row r="635" spans="1:8" hidden="1" x14ac:dyDescent="0.25">
      <c r="A635" s="3"/>
      <c r="B635" s="204"/>
      <c r="C635" s="8"/>
      <c r="D635" s="8"/>
      <c r="E635" s="8"/>
      <c r="F635" s="9"/>
      <c r="G635" s="20"/>
      <c r="H635" s="20"/>
    </row>
    <row r="636" spans="1:8" hidden="1" x14ac:dyDescent="0.25">
      <c r="A636" s="3"/>
      <c r="B636" s="204"/>
      <c r="C636" s="8"/>
      <c r="D636" s="8"/>
      <c r="E636" s="8"/>
      <c r="F636" s="9"/>
      <c r="G636" s="20"/>
      <c r="H636" s="20"/>
    </row>
    <row r="637" spans="1:8" hidden="1" x14ac:dyDescent="0.25">
      <c r="A637" s="3"/>
      <c r="B637" s="204"/>
      <c r="C637" s="8"/>
      <c r="D637" s="8"/>
      <c r="E637" s="8"/>
      <c r="F637" s="9"/>
      <c r="G637" s="20"/>
      <c r="H637" s="20"/>
    </row>
    <row r="638" spans="1:8" hidden="1" x14ac:dyDescent="0.25">
      <c r="A638" s="3"/>
      <c r="B638" s="204"/>
      <c r="C638" s="8"/>
      <c r="D638" s="8"/>
      <c r="E638" s="8"/>
      <c r="F638" s="9"/>
      <c r="G638" s="20"/>
      <c r="H638" s="20"/>
    </row>
    <row r="639" spans="1:8" hidden="1" x14ac:dyDescent="0.25">
      <c r="A639" s="3"/>
      <c r="B639" s="204"/>
      <c r="C639" s="8"/>
      <c r="D639" s="8"/>
      <c r="E639" s="8"/>
      <c r="F639" s="9"/>
      <c r="G639" s="20"/>
      <c r="H639" s="20"/>
    </row>
    <row r="640" spans="1:8" hidden="1" x14ac:dyDescent="0.25">
      <c r="A640" s="3"/>
      <c r="B640" s="204"/>
      <c r="C640" s="8"/>
      <c r="D640" s="8"/>
      <c r="E640" s="8"/>
      <c r="F640" s="9"/>
      <c r="G640" s="20"/>
      <c r="H640" s="20"/>
    </row>
    <row r="641" spans="1:8" hidden="1" x14ac:dyDescent="0.25">
      <c r="A641" s="3"/>
      <c r="B641" s="204"/>
      <c r="C641" s="8"/>
      <c r="D641" s="8"/>
      <c r="E641" s="8"/>
      <c r="F641" s="9"/>
      <c r="G641" s="20"/>
      <c r="H641" s="20"/>
    </row>
    <row r="642" spans="1:8" hidden="1" x14ac:dyDescent="0.25">
      <c r="A642" s="3"/>
      <c r="B642" s="204"/>
      <c r="C642" s="8"/>
      <c r="D642" s="8"/>
      <c r="E642" s="8"/>
      <c r="F642" s="9"/>
      <c r="G642" s="20"/>
      <c r="H642" s="20"/>
    </row>
    <row r="643" spans="1:8" hidden="1" x14ac:dyDescent="0.25">
      <c r="A643" s="3"/>
      <c r="B643" s="204"/>
      <c r="C643" s="8"/>
      <c r="D643" s="8"/>
      <c r="E643" s="8"/>
      <c r="F643" s="9"/>
      <c r="G643" s="20"/>
      <c r="H643" s="20"/>
    </row>
    <row r="644" spans="1:8" hidden="1" x14ac:dyDescent="0.25">
      <c r="A644" s="3"/>
      <c r="B644" s="204"/>
      <c r="C644" s="8"/>
      <c r="D644" s="8"/>
      <c r="E644" s="8"/>
      <c r="F644" s="9"/>
      <c r="G644" s="20"/>
      <c r="H644" s="20"/>
    </row>
    <row r="645" spans="1:8" hidden="1" x14ac:dyDescent="0.25">
      <c r="A645" s="3"/>
      <c r="B645" s="204"/>
      <c r="C645" s="8"/>
      <c r="D645" s="8"/>
      <c r="E645" s="8"/>
      <c r="F645" s="9"/>
      <c r="G645" s="20"/>
      <c r="H645" s="20"/>
    </row>
    <row r="646" spans="1:8" hidden="1" x14ac:dyDescent="0.25">
      <c r="A646" s="3"/>
      <c r="B646" s="204"/>
      <c r="C646" s="8"/>
      <c r="D646" s="8"/>
      <c r="E646" s="8"/>
      <c r="F646" s="9"/>
      <c r="G646" s="20"/>
      <c r="H646" s="20"/>
    </row>
    <row r="647" spans="1:8" hidden="1" x14ac:dyDescent="0.25">
      <c r="A647" s="79"/>
      <c r="B647" s="204"/>
      <c r="C647" s="8"/>
      <c r="D647" s="8"/>
      <c r="E647" s="8"/>
      <c r="F647" s="9"/>
      <c r="G647" s="20"/>
      <c r="H647" s="20"/>
    </row>
    <row r="648" spans="1:8" hidden="1" x14ac:dyDescent="0.25">
      <c r="A648" s="79"/>
      <c r="B648" s="204"/>
      <c r="C648" s="8"/>
      <c r="D648" s="8"/>
      <c r="E648" s="8"/>
      <c r="F648" s="9"/>
      <c r="G648" s="20"/>
      <c r="H648" s="20"/>
    </row>
    <row r="649" spans="1:8" hidden="1" x14ac:dyDescent="0.25">
      <c r="A649" s="3"/>
      <c r="B649" s="204"/>
      <c r="C649" s="8"/>
      <c r="D649" s="8"/>
      <c r="E649" s="8"/>
      <c r="F649" s="9"/>
      <c r="G649" s="20"/>
      <c r="H649" s="20"/>
    </row>
    <row r="650" spans="1:8" hidden="1" x14ac:dyDescent="0.25">
      <c r="A650" s="3"/>
      <c r="B650" s="204"/>
      <c r="C650" s="8"/>
      <c r="D650" s="8"/>
      <c r="E650" s="8"/>
      <c r="F650" s="9"/>
      <c r="G650" s="20"/>
      <c r="H650" s="20"/>
    </row>
    <row r="651" spans="1:8" hidden="1" x14ac:dyDescent="0.25">
      <c r="A651" s="3"/>
      <c r="B651" s="204"/>
      <c r="C651" s="8"/>
      <c r="D651" s="8"/>
      <c r="E651" s="8"/>
      <c r="F651" s="9"/>
      <c r="G651" s="20"/>
      <c r="H651" s="20"/>
    </row>
    <row r="652" spans="1:8" hidden="1" x14ac:dyDescent="0.25">
      <c r="A652" s="3"/>
      <c r="B652" s="204"/>
      <c r="C652" s="8"/>
      <c r="D652" s="8"/>
      <c r="E652" s="8"/>
      <c r="F652" s="9"/>
      <c r="G652" s="20"/>
      <c r="H652" s="20"/>
    </row>
    <row r="653" spans="1:8" hidden="1" x14ac:dyDescent="0.25">
      <c r="A653" s="3"/>
      <c r="B653" s="204"/>
      <c r="C653" s="8"/>
      <c r="D653" s="8"/>
      <c r="E653" s="8"/>
      <c r="F653" s="9"/>
      <c r="G653" s="20"/>
      <c r="H653" s="20"/>
    </row>
    <row r="654" spans="1:8" hidden="1" x14ac:dyDescent="0.25">
      <c r="A654" s="3"/>
      <c r="B654" s="204"/>
      <c r="C654" s="8"/>
      <c r="D654" s="8"/>
      <c r="E654" s="8"/>
      <c r="F654" s="9"/>
      <c r="G654" s="20"/>
      <c r="H654" s="20"/>
    </row>
    <row r="655" spans="1:8" hidden="1" x14ac:dyDescent="0.25">
      <c r="A655" s="3"/>
      <c r="B655" s="204"/>
      <c r="C655" s="8"/>
      <c r="D655" s="8"/>
      <c r="E655" s="8"/>
      <c r="F655" s="9"/>
      <c r="G655" s="20"/>
      <c r="H655" s="20"/>
    </row>
    <row r="656" spans="1:8" hidden="1" x14ac:dyDescent="0.25">
      <c r="A656" s="3"/>
      <c r="B656" s="204"/>
      <c r="C656" s="8"/>
      <c r="D656" s="8"/>
      <c r="E656" s="8"/>
      <c r="F656" s="9"/>
      <c r="G656" s="20"/>
      <c r="H656" s="20"/>
    </row>
    <row r="657" spans="1:8" hidden="1" x14ac:dyDescent="0.25">
      <c r="A657" s="3"/>
      <c r="B657" s="204"/>
      <c r="C657" s="8"/>
      <c r="D657" s="8"/>
      <c r="E657" s="8"/>
      <c r="F657" s="9"/>
      <c r="G657" s="20"/>
      <c r="H657" s="20"/>
    </row>
    <row r="658" spans="1:8" ht="47.25" x14ac:dyDescent="0.25">
      <c r="A658" s="3" t="s">
        <v>101</v>
      </c>
      <c r="B658" s="116" t="s">
        <v>232</v>
      </c>
      <c r="C658" s="10">
        <f>C659+C661+C663+C665+C678+C680+C682+C684+C687+C689+C700+C702+C705+C708+C710+C712+C716+C718+C723+C725+C727+C730+C733+C735+C737+C739+C742+C744+C750+C752+C758</f>
        <v>0</v>
      </c>
      <c r="D658" s="10">
        <f t="shared" ref="D658:E658" si="166">D659+D661+D663+D665+D678+D680+D682+D684+D687+D689+D700+D702+D705+D708+D710+D712+D716+D718+D723+D725+D727+D730+D733+D735+D737+D739+D742+D744+D750+D752+D758</f>
        <v>0</v>
      </c>
      <c r="E658" s="10">
        <f t="shared" si="166"/>
        <v>2967934</v>
      </c>
      <c r="F658" s="195"/>
      <c r="G658" s="20"/>
      <c r="H658" s="20"/>
    </row>
    <row r="659" spans="1:8" ht="31.5" x14ac:dyDescent="0.25">
      <c r="A659" s="3"/>
      <c r="B659" s="23" t="s">
        <v>264</v>
      </c>
      <c r="C659" s="24">
        <f>C660</f>
        <v>0</v>
      </c>
      <c r="D659" s="24">
        <f t="shared" ref="D659:E659" si="167">D660</f>
        <v>0</v>
      </c>
      <c r="E659" s="24">
        <f t="shared" si="167"/>
        <v>600249</v>
      </c>
      <c r="F659" s="195"/>
      <c r="G659" s="20"/>
      <c r="H659" s="20"/>
    </row>
    <row r="660" spans="1:8" ht="47.25" x14ac:dyDescent="0.25">
      <c r="A660" s="3"/>
      <c r="B660" s="7"/>
      <c r="C660" s="8"/>
      <c r="D660" s="8"/>
      <c r="E660" s="8">
        <v>600249</v>
      </c>
      <c r="F660" s="33" t="s">
        <v>488</v>
      </c>
      <c r="G660" s="20"/>
      <c r="H660" s="20"/>
    </row>
    <row r="661" spans="1:8" hidden="1" x14ac:dyDescent="0.25">
      <c r="A661" s="3"/>
      <c r="B661" s="23" t="s">
        <v>2</v>
      </c>
      <c r="C661" s="24">
        <f>C662</f>
        <v>0</v>
      </c>
      <c r="D661" s="24">
        <f t="shared" ref="D661:E661" si="168">D662</f>
        <v>0</v>
      </c>
      <c r="E661" s="24">
        <f t="shared" si="168"/>
        <v>0</v>
      </c>
      <c r="F661" s="195"/>
      <c r="G661" s="20"/>
      <c r="H661" s="20"/>
    </row>
    <row r="662" spans="1:8" hidden="1" x14ac:dyDescent="0.25">
      <c r="A662" s="3"/>
      <c r="B662" s="116"/>
      <c r="C662" s="8"/>
      <c r="D662" s="8"/>
      <c r="E662" s="8"/>
      <c r="F662" s="195"/>
      <c r="G662" s="20"/>
      <c r="H662" s="20"/>
    </row>
    <row r="663" spans="1:8" hidden="1" x14ac:dyDescent="0.25">
      <c r="A663" s="3"/>
      <c r="B663" s="23" t="s">
        <v>28</v>
      </c>
      <c r="C663" s="24">
        <f>C664</f>
        <v>0</v>
      </c>
      <c r="D663" s="24">
        <f t="shared" ref="D663:E663" si="169">D664</f>
        <v>0</v>
      </c>
      <c r="E663" s="24">
        <f t="shared" si="169"/>
        <v>0</v>
      </c>
      <c r="F663" s="195"/>
      <c r="G663" s="20"/>
      <c r="H663" s="20"/>
    </row>
    <row r="664" spans="1:8" hidden="1" x14ac:dyDescent="0.25">
      <c r="A664" s="3"/>
      <c r="B664" s="116"/>
      <c r="C664" s="10"/>
      <c r="D664" s="10"/>
      <c r="E664" s="10"/>
      <c r="F664" s="195"/>
      <c r="G664" s="20"/>
      <c r="H664" s="20"/>
    </row>
    <row r="665" spans="1:8" ht="31.5" x14ac:dyDescent="0.25">
      <c r="A665" s="3"/>
      <c r="B665" s="51" t="s">
        <v>483</v>
      </c>
      <c r="C665" s="24">
        <f>SUM(C666:C677)</f>
        <v>0</v>
      </c>
      <c r="D665" s="24">
        <f t="shared" ref="D665:E665" si="170">SUM(D666:D677)</f>
        <v>0</v>
      </c>
      <c r="E665" s="24">
        <f t="shared" si="170"/>
        <v>264420</v>
      </c>
      <c r="F665" s="6"/>
      <c r="G665" s="20"/>
      <c r="H665" s="20"/>
    </row>
    <row r="666" spans="1:8" ht="31.5" x14ac:dyDescent="0.25">
      <c r="A666" s="101"/>
      <c r="B666" s="204"/>
      <c r="C666" s="133"/>
      <c r="D666" s="8"/>
      <c r="E666" s="8">
        <v>173500</v>
      </c>
      <c r="F666" s="34" t="s">
        <v>425</v>
      </c>
      <c r="G666" s="134"/>
      <c r="H666" s="20"/>
    </row>
    <row r="667" spans="1:8" x14ac:dyDescent="0.25">
      <c r="A667" s="3"/>
      <c r="B667" s="204"/>
      <c r="C667" s="135"/>
      <c r="D667" s="8"/>
      <c r="E667" s="8">
        <v>90920</v>
      </c>
      <c r="F667" s="34" t="s">
        <v>276</v>
      </c>
      <c r="G667" s="134"/>
      <c r="H667" s="20"/>
    </row>
    <row r="668" spans="1:8" hidden="1" x14ac:dyDescent="0.25">
      <c r="A668" s="3"/>
      <c r="B668" s="204"/>
      <c r="C668" s="135"/>
      <c r="D668" s="8"/>
      <c r="E668" s="8"/>
      <c r="F668" s="6"/>
      <c r="G668" s="134"/>
      <c r="H668" s="20"/>
    </row>
    <row r="669" spans="1:8" hidden="1" x14ac:dyDescent="0.25">
      <c r="A669" s="3"/>
      <c r="B669" s="204"/>
      <c r="C669" s="135"/>
      <c r="D669" s="8"/>
      <c r="E669" s="8"/>
      <c r="F669" s="6"/>
      <c r="G669" s="134"/>
      <c r="H669" s="20"/>
    </row>
    <row r="670" spans="1:8" hidden="1" x14ac:dyDescent="0.25">
      <c r="A670" s="3"/>
      <c r="B670" s="204"/>
      <c r="C670" s="135"/>
      <c r="D670" s="8"/>
      <c r="E670" s="8"/>
      <c r="F670" s="6"/>
      <c r="G670" s="134"/>
      <c r="H670" s="20"/>
    </row>
    <row r="671" spans="1:8" hidden="1" x14ac:dyDescent="0.25">
      <c r="A671" s="3"/>
      <c r="B671" s="204"/>
      <c r="C671" s="135"/>
      <c r="D671" s="8"/>
      <c r="E671" s="8"/>
      <c r="F671" s="6"/>
      <c r="G671" s="134"/>
      <c r="H671" s="20"/>
    </row>
    <row r="672" spans="1:8" hidden="1" x14ac:dyDescent="0.25">
      <c r="A672" s="3"/>
      <c r="B672" s="204"/>
      <c r="C672" s="135"/>
      <c r="D672" s="8"/>
      <c r="E672" s="8"/>
      <c r="F672" s="6"/>
      <c r="G672" s="134"/>
      <c r="H672" s="20"/>
    </row>
    <row r="673" spans="1:8" hidden="1" x14ac:dyDescent="0.25">
      <c r="A673" s="3"/>
      <c r="B673" s="204"/>
      <c r="C673" s="135"/>
      <c r="D673" s="8"/>
      <c r="E673" s="8"/>
      <c r="F673" s="6"/>
      <c r="G673" s="134"/>
      <c r="H673" s="20"/>
    </row>
    <row r="674" spans="1:8" hidden="1" x14ac:dyDescent="0.25">
      <c r="A674" s="3"/>
      <c r="B674" s="23"/>
      <c r="C674" s="8"/>
      <c r="D674" s="8"/>
      <c r="E674" s="8"/>
      <c r="F674" s="6"/>
      <c r="G674" s="134"/>
      <c r="H674" s="20"/>
    </row>
    <row r="675" spans="1:8" hidden="1" x14ac:dyDescent="0.25">
      <c r="A675" s="3"/>
      <c r="B675" s="23"/>
      <c r="C675" s="8"/>
      <c r="D675" s="8"/>
      <c r="E675" s="8"/>
      <c r="F675" s="6"/>
      <c r="G675" s="134"/>
      <c r="H675" s="20"/>
    </row>
    <row r="676" spans="1:8" hidden="1" x14ac:dyDescent="0.25">
      <c r="A676" s="3"/>
      <c r="B676" s="23"/>
      <c r="C676" s="8"/>
      <c r="D676" s="8"/>
      <c r="E676" s="8"/>
      <c r="F676" s="6"/>
      <c r="G676" s="134"/>
      <c r="H676" s="20"/>
    </row>
    <row r="677" spans="1:8" hidden="1" x14ac:dyDescent="0.25">
      <c r="A677" s="3"/>
      <c r="B677" s="23"/>
      <c r="C677" s="8"/>
      <c r="D677" s="8"/>
      <c r="E677" s="8"/>
      <c r="F677" s="52"/>
      <c r="G677" s="134"/>
      <c r="H677" s="20"/>
    </row>
    <row r="678" spans="1:8" ht="47.25" hidden="1" x14ac:dyDescent="0.25">
      <c r="A678" s="3"/>
      <c r="B678" s="23" t="s">
        <v>54</v>
      </c>
      <c r="C678" s="24">
        <f>C679</f>
        <v>0</v>
      </c>
      <c r="D678" s="24">
        <f t="shared" ref="D678:E678" si="171">D679</f>
        <v>0</v>
      </c>
      <c r="E678" s="24">
        <f t="shared" si="171"/>
        <v>0</v>
      </c>
      <c r="F678" s="6"/>
      <c r="G678" s="134"/>
      <c r="H678" s="20"/>
    </row>
    <row r="679" spans="1:8" hidden="1" x14ac:dyDescent="0.25">
      <c r="A679" s="3"/>
      <c r="B679" s="23"/>
      <c r="C679" s="8"/>
      <c r="D679" s="8"/>
      <c r="E679" s="8"/>
      <c r="F679" s="9"/>
      <c r="G679" s="134"/>
      <c r="H679" s="20"/>
    </row>
    <row r="680" spans="1:8" x14ac:dyDescent="0.25">
      <c r="A680" s="3"/>
      <c r="B680" s="23" t="s">
        <v>22</v>
      </c>
      <c r="C680" s="24">
        <f>C681</f>
        <v>0</v>
      </c>
      <c r="D680" s="24">
        <f t="shared" ref="D680:E680" si="172">D681</f>
        <v>0</v>
      </c>
      <c r="E680" s="24">
        <f t="shared" si="172"/>
        <v>282500</v>
      </c>
      <c r="F680" s="9"/>
      <c r="G680" s="134"/>
      <c r="H680" s="20"/>
    </row>
    <row r="681" spans="1:8" ht="18.75" customHeight="1" x14ac:dyDescent="0.25">
      <c r="A681" s="3"/>
      <c r="B681" s="23"/>
      <c r="C681" s="8"/>
      <c r="D681" s="8"/>
      <c r="E681" s="8">
        <v>282500</v>
      </c>
      <c r="F681" s="34" t="s">
        <v>276</v>
      </c>
      <c r="G681" s="134"/>
      <c r="H681" s="20"/>
    </row>
    <row r="682" spans="1:8" ht="31.5" x14ac:dyDescent="0.25">
      <c r="A682" s="3"/>
      <c r="B682" s="23" t="s">
        <v>272</v>
      </c>
      <c r="C682" s="24">
        <f>C683</f>
        <v>0</v>
      </c>
      <c r="D682" s="24">
        <f t="shared" ref="D682:E682" si="173">D683</f>
        <v>0</v>
      </c>
      <c r="E682" s="24">
        <f t="shared" si="173"/>
        <v>611345</v>
      </c>
      <c r="F682" s="9"/>
      <c r="G682" s="134"/>
      <c r="H682" s="20"/>
    </row>
    <row r="683" spans="1:8" x14ac:dyDescent="0.25">
      <c r="A683" s="3"/>
      <c r="B683" s="23"/>
      <c r="C683" s="8"/>
      <c r="D683" s="8"/>
      <c r="E683" s="8">
        <v>611345</v>
      </c>
      <c r="F683" s="34" t="s">
        <v>276</v>
      </c>
      <c r="G683" s="134"/>
      <c r="H683" s="20"/>
    </row>
    <row r="684" spans="1:8" ht="31.5" x14ac:dyDescent="0.25">
      <c r="A684" s="3"/>
      <c r="B684" s="51" t="s">
        <v>30</v>
      </c>
      <c r="C684" s="24">
        <f>C685+C686</f>
        <v>0</v>
      </c>
      <c r="D684" s="24">
        <f t="shared" ref="D684:E684" si="174">D685+D686</f>
        <v>0</v>
      </c>
      <c r="E684" s="24">
        <f t="shared" si="174"/>
        <v>15355</v>
      </c>
      <c r="F684" s="6"/>
      <c r="G684" s="134"/>
      <c r="H684" s="20"/>
    </row>
    <row r="685" spans="1:8" ht="18.75" customHeight="1" x14ac:dyDescent="0.25">
      <c r="A685" s="3"/>
      <c r="B685" s="23"/>
      <c r="C685" s="8"/>
      <c r="D685" s="24"/>
      <c r="E685" s="8">
        <v>15355</v>
      </c>
      <c r="F685" s="176" t="s">
        <v>276</v>
      </c>
      <c r="G685" s="134"/>
      <c r="H685" s="20"/>
    </row>
    <row r="686" spans="1:8" hidden="1" x14ac:dyDescent="0.25">
      <c r="A686" s="3"/>
      <c r="B686" s="23"/>
      <c r="C686" s="8"/>
      <c r="D686" s="24"/>
      <c r="E686" s="24"/>
      <c r="F686" s="176"/>
      <c r="G686" s="134"/>
      <c r="H686" s="20"/>
    </row>
    <row r="687" spans="1:8" ht="31.5" hidden="1" x14ac:dyDescent="0.25">
      <c r="A687" s="3"/>
      <c r="B687" s="23" t="s">
        <v>23</v>
      </c>
      <c r="C687" s="24">
        <f>C688</f>
        <v>0</v>
      </c>
      <c r="D687" s="24">
        <f t="shared" ref="D687:E687" si="175">D688</f>
        <v>0</v>
      </c>
      <c r="E687" s="24">
        <f t="shared" si="175"/>
        <v>0</v>
      </c>
      <c r="F687" s="9"/>
      <c r="G687" s="134"/>
      <c r="H687" s="20"/>
    </row>
    <row r="688" spans="1:8" hidden="1" x14ac:dyDescent="0.25">
      <c r="A688" s="3"/>
      <c r="B688" s="23"/>
      <c r="C688" s="8"/>
      <c r="D688" s="24"/>
      <c r="E688" s="24"/>
      <c r="F688" s="9"/>
      <c r="G688" s="134"/>
      <c r="H688" s="20"/>
    </row>
    <row r="689" spans="1:8" hidden="1" x14ac:dyDescent="0.25">
      <c r="A689" s="3"/>
      <c r="B689" s="93" t="s">
        <v>20</v>
      </c>
      <c r="C689" s="24">
        <f>SUM(C690:C699)</f>
        <v>0</v>
      </c>
      <c r="D689" s="24">
        <f t="shared" ref="D689:E689" si="176">SUM(D690:D699)</f>
        <v>0</v>
      </c>
      <c r="E689" s="24">
        <f t="shared" si="176"/>
        <v>0</v>
      </c>
      <c r="F689" s="6"/>
      <c r="G689" s="134"/>
      <c r="H689" s="20"/>
    </row>
    <row r="690" spans="1:8" hidden="1" x14ac:dyDescent="0.25">
      <c r="A690" s="3"/>
      <c r="B690" s="93"/>
      <c r="C690" s="24"/>
      <c r="D690" s="24"/>
      <c r="E690" s="24"/>
      <c r="F690" s="9"/>
      <c r="G690" s="134"/>
      <c r="H690" s="20"/>
    </row>
    <row r="691" spans="1:8" hidden="1" x14ac:dyDescent="0.25">
      <c r="A691" s="3"/>
      <c r="B691" s="93"/>
      <c r="C691" s="24"/>
      <c r="D691" s="24"/>
      <c r="E691" s="24"/>
      <c r="F691" s="196"/>
      <c r="G691" s="134"/>
      <c r="H691" s="20"/>
    </row>
    <row r="692" spans="1:8" hidden="1" x14ac:dyDescent="0.25">
      <c r="A692" s="3"/>
      <c r="B692" s="93"/>
      <c r="C692" s="24"/>
      <c r="D692" s="24"/>
      <c r="E692" s="24"/>
      <c r="F692" s="196"/>
      <c r="G692" s="134"/>
      <c r="H692" s="20"/>
    </row>
    <row r="693" spans="1:8" hidden="1" x14ac:dyDescent="0.25">
      <c r="A693" s="3"/>
      <c r="B693" s="93"/>
      <c r="C693" s="24"/>
      <c r="D693" s="24"/>
      <c r="E693" s="24"/>
      <c r="F693" s="196"/>
      <c r="G693" s="134"/>
      <c r="H693" s="20"/>
    </row>
    <row r="694" spans="1:8" hidden="1" x14ac:dyDescent="0.25">
      <c r="A694" s="3"/>
      <c r="B694" s="93"/>
      <c r="C694" s="24"/>
      <c r="D694" s="24"/>
      <c r="E694" s="24"/>
      <c r="F694" s="9"/>
      <c r="G694" s="134"/>
      <c r="H694" s="20"/>
    </row>
    <row r="695" spans="1:8" hidden="1" x14ac:dyDescent="0.25">
      <c r="A695" s="3"/>
      <c r="B695" s="23"/>
      <c r="C695" s="8"/>
      <c r="D695" s="8"/>
      <c r="E695" s="8"/>
      <c r="F695" s="196"/>
      <c r="G695" s="134"/>
      <c r="H695" s="20"/>
    </row>
    <row r="696" spans="1:8" hidden="1" x14ac:dyDescent="0.25">
      <c r="A696" s="3"/>
      <c r="B696" s="23"/>
      <c r="C696" s="8"/>
      <c r="D696" s="8"/>
      <c r="E696" s="8"/>
      <c r="F696" s="9"/>
      <c r="G696" s="134"/>
      <c r="H696" s="20"/>
    </row>
    <row r="697" spans="1:8" hidden="1" x14ac:dyDescent="0.25">
      <c r="A697" s="3"/>
      <c r="B697" s="93"/>
      <c r="C697" s="24"/>
      <c r="D697" s="24"/>
      <c r="E697" s="24"/>
      <c r="F697" s="6"/>
      <c r="G697" s="134"/>
      <c r="H697" s="20"/>
    </row>
    <row r="698" spans="1:8" hidden="1" x14ac:dyDescent="0.25">
      <c r="A698" s="3"/>
      <c r="B698" s="93"/>
      <c r="C698" s="24"/>
      <c r="D698" s="24"/>
      <c r="E698" s="24"/>
      <c r="F698" s="6"/>
      <c r="G698" s="134"/>
      <c r="H698" s="20"/>
    </row>
    <row r="699" spans="1:8" hidden="1" x14ac:dyDescent="0.25">
      <c r="A699" s="3"/>
      <c r="B699" s="23"/>
      <c r="C699" s="8"/>
      <c r="D699" s="8"/>
      <c r="E699" s="8"/>
      <c r="F699" s="6"/>
      <c r="G699" s="134"/>
      <c r="H699" s="20"/>
    </row>
    <row r="700" spans="1:8" ht="34.5" customHeight="1" x14ac:dyDescent="0.25">
      <c r="A700" s="3"/>
      <c r="B700" s="93" t="s">
        <v>70</v>
      </c>
      <c r="C700" s="24">
        <f>C701</f>
        <v>0</v>
      </c>
      <c r="D700" s="24">
        <f t="shared" ref="D700:E700" si="177">D701</f>
        <v>0</v>
      </c>
      <c r="E700" s="24">
        <f t="shared" si="177"/>
        <v>18000</v>
      </c>
      <c r="F700" s="6"/>
      <c r="G700" s="134"/>
      <c r="H700" s="20"/>
    </row>
    <row r="701" spans="1:8" ht="32.25" customHeight="1" x14ac:dyDescent="0.25">
      <c r="A701" s="3"/>
      <c r="B701" s="23"/>
      <c r="C701" s="8"/>
      <c r="D701" s="8"/>
      <c r="E701" s="8">
        <v>18000</v>
      </c>
      <c r="F701" s="9" t="s">
        <v>425</v>
      </c>
      <c r="G701" s="134"/>
      <c r="H701" s="20"/>
    </row>
    <row r="702" spans="1:8" hidden="1" x14ac:dyDescent="0.25">
      <c r="A702" s="3"/>
      <c r="B702" s="93" t="s">
        <v>255</v>
      </c>
      <c r="C702" s="24">
        <f>C703+C704</f>
        <v>0</v>
      </c>
      <c r="D702" s="24">
        <f t="shared" ref="D702:E702" si="178">D703+D704</f>
        <v>0</v>
      </c>
      <c r="E702" s="24">
        <f t="shared" si="178"/>
        <v>0</v>
      </c>
      <c r="F702" s="9"/>
      <c r="G702" s="134"/>
      <c r="H702" s="20"/>
    </row>
    <row r="703" spans="1:8" hidden="1" x14ac:dyDescent="0.25">
      <c r="A703" s="3"/>
      <c r="B703" s="23"/>
      <c r="C703" s="8"/>
      <c r="D703" s="8"/>
      <c r="E703" s="8"/>
      <c r="F703" s="9"/>
      <c r="G703" s="134"/>
      <c r="H703" s="20"/>
    </row>
    <row r="704" spans="1:8" hidden="1" x14ac:dyDescent="0.25">
      <c r="A704" s="3"/>
      <c r="B704" s="7"/>
      <c r="C704" s="8"/>
      <c r="D704" s="8"/>
      <c r="E704" s="8"/>
      <c r="F704" s="9"/>
      <c r="G704" s="134"/>
      <c r="H704" s="20"/>
    </row>
    <row r="705" spans="1:8" hidden="1" x14ac:dyDescent="0.25">
      <c r="A705" s="3"/>
      <c r="B705" s="93" t="s">
        <v>52</v>
      </c>
      <c r="C705" s="24">
        <f>C706+C707</f>
        <v>0</v>
      </c>
      <c r="D705" s="24">
        <f t="shared" ref="D705:E705" si="179">D706+D707</f>
        <v>0</v>
      </c>
      <c r="E705" s="24">
        <f t="shared" si="179"/>
        <v>0</v>
      </c>
      <c r="F705" s="6"/>
      <c r="G705" s="134"/>
      <c r="H705" s="20"/>
    </row>
    <row r="706" spans="1:8" hidden="1" x14ac:dyDescent="0.25">
      <c r="A706" s="3"/>
      <c r="B706" s="23"/>
      <c r="C706" s="8"/>
      <c r="D706" s="8"/>
      <c r="E706" s="8"/>
      <c r="F706" s="9"/>
      <c r="G706" s="134"/>
      <c r="H706" s="20"/>
    </row>
    <row r="707" spans="1:8" hidden="1" x14ac:dyDescent="0.25">
      <c r="A707" s="3"/>
      <c r="B707" s="23"/>
      <c r="C707" s="8"/>
      <c r="D707" s="8"/>
      <c r="E707" s="8"/>
      <c r="F707" s="9"/>
      <c r="G707" s="134"/>
      <c r="H707" s="20"/>
    </row>
    <row r="708" spans="1:8" ht="31.5" hidden="1" x14ac:dyDescent="0.25">
      <c r="A708" s="3"/>
      <c r="B708" s="93" t="s">
        <v>132</v>
      </c>
      <c r="C708" s="24">
        <f>C709</f>
        <v>0</v>
      </c>
      <c r="D708" s="24">
        <f t="shared" ref="D708:E708" si="180">D709</f>
        <v>0</v>
      </c>
      <c r="E708" s="24">
        <f t="shared" si="180"/>
        <v>0</v>
      </c>
      <c r="F708" s="9"/>
      <c r="G708" s="134"/>
      <c r="H708" s="20"/>
    </row>
    <row r="709" spans="1:8" ht="34.5" hidden="1" customHeight="1" x14ac:dyDescent="0.25">
      <c r="A709" s="3"/>
      <c r="B709" s="7"/>
      <c r="C709" s="8"/>
      <c r="D709" s="8"/>
      <c r="E709" s="8"/>
      <c r="F709" s="9"/>
      <c r="G709" s="134"/>
      <c r="H709" s="20"/>
    </row>
    <row r="710" spans="1:8" ht="31.5" hidden="1" x14ac:dyDescent="0.25">
      <c r="A710" s="3"/>
      <c r="B710" s="93" t="s">
        <v>55</v>
      </c>
      <c r="C710" s="24">
        <f>C711</f>
        <v>0</v>
      </c>
      <c r="D710" s="24">
        <f t="shared" ref="D710:E710" si="181">D711</f>
        <v>0</v>
      </c>
      <c r="E710" s="24">
        <f t="shared" si="181"/>
        <v>0</v>
      </c>
      <c r="F710" s="9"/>
      <c r="G710" s="134"/>
      <c r="H710" s="20"/>
    </row>
    <row r="711" spans="1:8" hidden="1" x14ac:dyDescent="0.25">
      <c r="A711" s="3"/>
      <c r="B711" s="23"/>
      <c r="C711" s="8"/>
      <c r="D711" s="24"/>
      <c r="E711" s="24"/>
      <c r="F711" s="9"/>
      <c r="G711" s="134"/>
      <c r="H711" s="20"/>
    </row>
    <row r="712" spans="1:8" ht="31.5" hidden="1" x14ac:dyDescent="0.25">
      <c r="A712" s="3"/>
      <c r="B712" s="93" t="s">
        <v>15</v>
      </c>
      <c r="C712" s="24">
        <f>C713+C714+C715</f>
        <v>0</v>
      </c>
      <c r="D712" s="24">
        <f t="shared" ref="D712:E712" si="182">D713+D714+D715</f>
        <v>0</v>
      </c>
      <c r="E712" s="24">
        <f t="shared" si="182"/>
        <v>0</v>
      </c>
      <c r="F712" s="9"/>
      <c r="G712" s="134"/>
      <c r="H712" s="20"/>
    </row>
    <row r="713" spans="1:8" hidden="1" x14ac:dyDescent="0.25">
      <c r="A713" s="3"/>
      <c r="B713" s="7"/>
      <c r="C713" s="8"/>
      <c r="D713" s="8"/>
      <c r="E713" s="8"/>
      <c r="F713" s="9"/>
      <c r="G713" s="134"/>
      <c r="H713" s="20"/>
    </row>
    <row r="714" spans="1:8" hidden="1" x14ac:dyDescent="0.25">
      <c r="A714" s="3"/>
      <c r="B714" s="93"/>
      <c r="C714" s="8"/>
      <c r="D714" s="8"/>
      <c r="E714" s="8"/>
      <c r="F714" s="9"/>
      <c r="G714" s="134"/>
      <c r="H714" s="20"/>
    </row>
    <row r="715" spans="1:8" hidden="1" x14ac:dyDescent="0.25">
      <c r="A715" s="3"/>
      <c r="B715" s="93"/>
      <c r="C715" s="8"/>
      <c r="D715" s="8"/>
      <c r="E715" s="8"/>
      <c r="F715" s="9"/>
      <c r="G715" s="134"/>
      <c r="H715" s="20"/>
    </row>
    <row r="716" spans="1:8" ht="31.5" hidden="1" x14ac:dyDescent="0.25">
      <c r="A716" s="3"/>
      <c r="B716" s="93" t="s">
        <v>56</v>
      </c>
      <c r="C716" s="24">
        <f>C717</f>
        <v>0</v>
      </c>
      <c r="D716" s="24">
        <f t="shared" ref="D716:E716" si="183">D717</f>
        <v>0</v>
      </c>
      <c r="E716" s="24">
        <f t="shared" si="183"/>
        <v>0</v>
      </c>
      <c r="F716" s="9"/>
      <c r="G716" s="134"/>
      <c r="H716" s="20"/>
    </row>
    <row r="717" spans="1:8" hidden="1" x14ac:dyDescent="0.25">
      <c r="A717" s="3"/>
      <c r="B717" s="7"/>
      <c r="C717" s="8"/>
      <c r="D717" s="8"/>
      <c r="E717" s="8"/>
      <c r="F717" s="9"/>
      <c r="G717" s="134"/>
      <c r="H717" s="20"/>
    </row>
    <row r="718" spans="1:8" ht="31.5" x14ac:dyDescent="0.25">
      <c r="A718" s="3"/>
      <c r="B718" s="23" t="s">
        <v>57</v>
      </c>
      <c r="C718" s="24">
        <f>SUM(C719:C722)</f>
        <v>0</v>
      </c>
      <c r="D718" s="24">
        <f t="shared" ref="D718:E718" si="184">SUM(D719:D722)</f>
        <v>0</v>
      </c>
      <c r="E718" s="24">
        <f t="shared" si="184"/>
        <v>15000</v>
      </c>
      <c r="F718" s="9"/>
      <c r="G718" s="134"/>
      <c r="H718" s="20"/>
    </row>
    <row r="719" spans="1:8" ht="17.25" customHeight="1" x14ac:dyDescent="0.25">
      <c r="A719" s="3"/>
      <c r="B719" s="7"/>
      <c r="C719" s="8"/>
      <c r="D719" s="8"/>
      <c r="E719" s="8">
        <v>15000</v>
      </c>
      <c r="F719" s="52" t="s">
        <v>276</v>
      </c>
      <c r="G719" s="20"/>
      <c r="H719" s="20"/>
    </row>
    <row r="720" spans="1:8" hidden="1" x14ac:dyDescent="0.25">
      <c r="A720" s="3"/>
      <c r="B720" s="7"/>
      <c r="C720" s="8"/>
      <c r="D720" s="24"/>
      <c r="E720" s="24"/>
      <c r="F720" s="9"/>
      <c r="G720" s="20"/>
      <c r="H720" s="20"/>
    </row>
    <row r="721" spans="1:8" hidden="1" x14ac:dyDescent="0.25">
      <c r="A721" s="3"/>
      <c r="B721" s="7"/>
      <c r="C721" s="135"/>
      <c r="D721" s="24"/>
      <c r="E721" s="24"/>
      <c r="F721" s="6"/>
      <c r="G721" s="20"/>
      <c r="H721" s="20"/>
    </row>
    <row r="722" spans="1:8" hidden="1" x14ac:dyDescent="0.25">
      <c r="A722" s="3"/>
      <c r="B722" s="7"/>
      <c r="C722" s="135"/>
      <c r="D722" s="24"/>
      <c r="E722" s="24"/>
      <c r="F722" s="9"/>
      <c r="G722" s="20"/>
      <c r="H722" s="20"/>
    </row>
    <row r="723" spans="1:8" ht="64.150000000000006" hidden="1" customHeight="1" x14ac:dyDescent="0.25">
      <c r="A723" s="3"/>
      <c r="B723" s="93" t="s">
        <v>273</v>
      </c>
      <c r="C723" s="24">
        <f>C724</f>
        <v>0</v>
      </c>
      <c r="D723" s="24">
        <f t="shared" ref="D723:E723" si="185">D724</f>
        <v>0</v>
      </c>
      <c r="E723" s="24">
        <f t="shared" si="185"/>
        <v>0</v>
      </c>
      <c r="F723" s="9"/>
      <c r="G723" s="20"/>
      <c r="H723" s="20"/>
    </row>
    <row r="724" spans="1:8" hidden="1" x14ac:dyDescent="0.25">
      <c r="A724" s="3"/>
      <c r="B724" s="204"/>
      <c r="C724" s="135"/>
      <c r="D724" s="24"/>
      <c r="E724" s="24"/>
      <c r="F724" s="9"/>
      <c r="G724" s="20"/>
      <c r="H724" s="20"/>
    </row>
    <row r="725" spans="1:8" ht="31.5" hidden="1" x14ac:dyDescent="0.25">
      <c r="A725" s="3"/>
      <c r="B725" s="93" t="s">
        <v>37</v>
      </c>
      <c r="C725" s="24">
        <f>C726</f>
        <v>0</v>
      </c>
      <c r="D725" s="24">
        <f t="shared" ref="D725:E725" si="186">D726</f>
        <v>0</v>
      </c>
      <c r="E725" s="24">
        <f t="shared" si="186"/>
        <v>0</v>
      </c>
      <c r="F725" s="9"/>
      <c r="G725" s="20"/>
      <c r="H725" s="20"/>
    </row>
    <row r="726" spans="1:8" hidden="1" x14ac:dyDescent="0.25">
      <c r="A726" s="3"/>
      <c r="B726" s="204"/>
      <c r="C726" s="135"/>
      <c r="D726" s="24"/>
      <c r="E726" s="24"/>
      <c r="F726" s="9"/>
      <c r="G726" s="20"/>
      <c r="H726" s="20"/>
    </row>
    <row r="727" spans="1:8" ht="31.5" hidden="1" x14ac:dyDescent="0.25">
      <c r="A727" s="3"/>
      <c r="B727" s="93" t="s">
        <v>17</v>
      </c>
      <c r="C727" s="24">
        <f>C728+C729</f>
        <v>0</v>
      </c>
      <c r="D727" s="24">
        <f t="shared" ref="D727:E727" si="187">D728+D729</f>
        <v>0</v>
      </c>
      <c r="E727" s="24">
        <f t="shared" si="187"/>
        <v>0</v>
      </c>
      <c r="F727" s="9"/>
      <c r="G727" s="20"/>
      <c r="H727" s="20"/>
    </row>
    <row r="728" spans="1:8" hidden="1" x14ac:dyDescent="0.25">
      <c r="A728" s="3"/>
      <c r="B728" s="204"/>
      <c r="C728" s="135"/>
      <c r="D728" s="24"/>
      <c r="E728" s="24"/>
      <c r="F728" s="9"/>
      <c r="G728" s="20"/>
      <c r="H728" s="20"/>
    </row>
    <row r="729" spans="1:8" hidden="1" x14ac:dyDescent="0.25">
      <c r="A729" s="3"/>
      <c r="B729" s="204"/>
      <c r="C729" s="135"/>
      <c r="D729" s="24"/>
      <c r="E729" s="24"/>
      <c r="F729" s="9"/>
      <c r="G729" s="20"/>
      <c r="H729" s="20"/>
    </row>
    <row r="730" spans="1:8" ht="31.5" hidden="1" x14ac:dyDescent="0.25">
      <c r="A730" s="3"/>
      <c r="B730" s="93" t="s">
        <v>178</v>
      </c>
      <c r="C730" s="24">
        <f>C731+C732</f>
        <v>0</v>
      </c>
      <c r="D730" s="24">
        <f t="shared" ref="D730:E730" si="188">D731+D732</f>
        <v>0</v>
      </c>
      <c r="E730" s="24">
        <f t="shared" si="188"/>
        <v>0</v>
      </c>
      <c r="F730" s="9"/>
      <c r="G730" s="20"/>
      <c r="H730" s="20"/>
    </row>
    <row r="731" spans="1:8" hidden="1" x14ac:dyDescent="0.25">
      <c r="A731" s="3"/>
      <c r="B731" s="7"/>
      <c r="C731" s="8"/>
      <c r="D731" s="8"/>
      <c r="E731" s="8"/>
      <c r="F731" s="9"/>
      <c r="G731" s="20"/>
      <c r="H731" s="20"/>
    </row>
    <row r="732" spans="1:8" hidden="1" x14ac:dyDescent="0.25">
      <c r="A732" s="3"/>
      <c r="B732" s="7"/>
      <c r="C732" s="8"/>
      <c r="D732" s="8"/>
      <c r="E732" s="8"/>
      <c r="F732" s="9"/>
      <c r="G732" s="20"/>
      <c r="H732" s="20"/>
    </row>
    <row r="733" spans="1:8" x14ac:dyDescent="0.25">
      <c r="A733" s="3"/>
      <c r="B733" s="93" t="s">
        <v>270</v>
      </c>
      <c r="C733" s="24">
        <f>C734</f>
        <v>0</v>
      </c>
      <c r="D733" s="24">
        <f t="shared" ref="D733:E733" si="189">D734</f>
        <v>0</v>
      </c>
      <c r="E733" s="24">
        <f t="shared" si="189"/>
        <v>12550</v>
      </c>
      <c r="F733" s="9"/>
      <c r="G733" s="20"/>
      <c r="H733" s="20"/>
    </row>
    <row r="734" spans="1:8" x14ac:dyDescent="0.25">
      <c r="A734" s="3"/>
      <c r="B734" s="7"/>
      <c r="C734" s="8"/>
      <c r="D734" s="8"/>
      <c r="E734" s="8">
        <v>12550</v>
      </c>
      <c r="F734" s="9" t="s">
        <v>276</v>
      </c>
      <c r="G734" s="20"/>
      <c r="H734" s="20"/>
    </row>
    <row r="735" spans="1:8" hidden="1" x14ac:dyDescent="0.25">
      <c r="A735" s="3"/>
      <c r="B735" s="93" t="s">
        <v>53</v>
      </c>
      <c r="C735" s="24">
        <f>C736</f>
        <v>0</v>
      </c>
      <c r="D735" s="24">
        <f t="shared" ref="D735:E735" si="190">D736</f>
        <v>0</v>
      </c>
      <c r="E735" s="24">
        <f t="shared" si="190"/>
        <v>0</v>
      </c>
      <c r="F735" s="9"/>
      <c r="G735" s="20"/>
      <c r="H735" s="20"/>
    </row>
    <row r="736" spans="1:8" hidden="1" x14ac:dyDescent="0.25">
      <c r="A736" s="3"/>
      <c r="B736" s="204"/>
      <c r="C736" s="133"/>
      <c r="D736" s="24"/>
      <c r="E736" s="24"/>
      <c r="F736" s="9"/>
      <c r="G736" s="20"/>
      <c r="H736" s="20"/>
    </row>
    <row r="737" spans="1:14" ht="31.5" hidden="1" x14ac:dyDescent="0.25">
      <c r="A737" s="3"/>
      <c r="B737" s="23" t="s">
        <v>59</v>
      </c>
      <c r="C737" s="24">
        <f>C738</f>
        <v>0</v>
      </c>
      <c r="D737" s="24">
        <f t="shared" ref="D737:E737" si="191">D738</f>
        <v>0</v>
      </c>
      <c r="E737" s="24">
        <f t="shared" si="191"/>
        <v>0</v>
      </c>
      <c r="F737" s="9"/>
      <c r="G737" s="20"/>
      <c r="H737" s="20"/>
    </row>
    <row r="738" spans="1:14" hidden="1" x14ac:dyDescent="0.25">
      <c r="A738" s="3"/>
      <c r="B738" s="204"/>
      <c r="C738" s="133"/>
      <c r="D738" s="24"/>
      <c r="E738" s="24"/>
      <c r="F738" s="9"/>
      <c r="G738" s="20"/>
      <c r="H738" s="20"/>
    </row>
    <row r="739" spans="1:14" ht="31.5" x14ac:dyDescent="0.25">
      <c r="A739" s="3"/>
      <c r="B739" s="23" t="s">
        <v>182</v>
      </c>
      <c r="C739" s="24">
        <f>C740+C741</f>
        <v>0</v>
      </c>
      <c r="D739" s="24">
        <f t="shared" ref="D739:E739" si="192">D740+D741</f>
        <v>0</v>
      </c>
      <c r="E739" s="24">
        <f t="shared" si="192"/>
        <v>128300</v>
      </c>
      <c r="F739" s="6"/>
      <c r="G739" s="20"/>
      <c r="H739" s="20"/>
    </row>
    <row r="740" spans="1:14" x14ac:dyDescent="0.25">
      <c r="A740" s="3"/>
      <c r="B740" s="204"/>
      <c r="C740" s="133"/>
      <c r="D740" s="8"/>
      <c r="E740" s="8">
        <v>128300</v>
      </c>
      <c r="F740" s="9" t="s">
        <v>276</v>
      </c>
      <c r="G740" s="20"/>
      <c r="H740" s="20"/>
    </row>
    <row r="741" spans="1:14" hidden="1" x14ac:dyDescent="0.25">
      <c r="A741" s="3"/>
      <c r="B741" s="204"/>
      <c r="C741" s="133"/>
      <c r="D741" s="8"/>
      <c r="E741" s="8"/>
      <c r="F741" s="9"/>
      <c r="G741" s="20"/>
      <c r="H741" s="20"/>
    </row>
    <row r="742" spans="1:14" ht="19.5" customHeight="1" x14ac:dyDescent="0.25">
      <c r="A742" s="3"/>
      <c r="B742" s="23" t="s">
        <v>271</v>
      </c>
      <c r="C742" s="24">
        <f>C743</f>
        <v>0</v>
      </c>
      <c r="D742" s="24">
        <f t="shared" ref="D742:E742" si="193">D743</f>
        <v>0</v>
      </c>
      <c r="E742" s="24">
        <f t="shared" si="193"/>
        <v>90820</v>
      </c>
      <c r="F742" s="9"/>
      <c r="G742" s="20"/>
      <c r="H742" s="20"/>
    </row>
    <row r="743" spans="1:14" ht="17.25" customHeight="1" x14ac:dyDescent="0.25">
      <c r="A743" s="3"/>
      <c r="B743" s="204"/>
      <c r="C743" s="133"/>
      <c r="D743" s="8"/>
      <c r="E743" s="8">
        <v>90820</v>
      </c>
      <c r="F743" s="9" t="s">
        <v>276</v>
      </c>
      <c r="G743" s="20"/>
      <c r="H743" s="20"/>
    </row>
    <row r="744" spans="1:14" s="74" customFormat="1" ht="31.5" x14ac:dyDescent="0.25">
      <c r="A744" s="5"/>
      <c r="B744" s="23" t="s">
        <v>256</v>
      </c>
      <c r="C744" s="24">
        <f>SUM(C745:C749)</f>
        <v>0</v>
      </c>
      <c r="D744" s="24">
        <f t="shared" ref="D744:E744" si="194">SUM(D745:D749)</f>
        <v>0</v>
      </c>
      <c r="E744" s="24">
        <f t="shared" si="194"/>
        <v>169465</v>
      </c>
      <c r="F744" s="185"/>
      <c r="G744" s="72"/>
      <c r="H744" s="20"/>
      <c r="I744" s="73"/>
      <c r="J744" s="73"/>
      <c r="K744" s="73"/>
      <c r="L744" s="73"/>
      <c r="M744" s="73"/>
      <c r="N744" s="73"/>
    </row>
    <row r="745" spans="1:14" x14ac:dyDescent="0.25">
      <c r="A745" s="3"/>
      <c r="B745" s="7"/>
      <c r="C745" s="8"/>
      <c r="D745" s="8"/>
      <c r="E745" s="8">
        <v>169465</v>
      </c>
      <c r="F745" s="9" t="s">
        <v>276</v>
      </c>
      <c r="G745" s="20"/>
      <c r="H745" s="20"/>
    </row>
    <row r="746" spans="1:14" hidden="1" x14ac:dyDescent="0.25">
      <c r="A746" s="3"/>
      <c r="B746" s="7"/>
      <c r="C746" s="8"/>
      <c r="D746" s="8"/>
      <c r="E746" s="8"/>
      <c r="F746" s="9"/>
      <c r="G746" s="20"/>
      <c r="H746" s="20"/>
    </row>
    <row r="747" spans="1:14" hidden="1" x14ac:dyDescent="0.25">
      <c r="A747" s="3"/>
      <c r="B747" s="204"/>
      <c r="C747" s="133"/>
      <c r="D747" s="8"/>
      <c r="E747" s="8"/>
      <c r="F747" s="9"/>
      <c r="G747" s="20"/>
      <c r="H747" s="20"/>
    </row>
    <row r="748" spans="1:14" hidden="1" x14ac:dyDescent="0.25">
      <c r="A748" s="3"/>
      <c r="B748" s="204"/>
      <c r="C748" s="133"/>
      <c r="D748" s="8"/>
      <c r="E748" s="8"/>
      <c r="F748" s="9"/>
      <c r="G748" s="20"/>
      <c r="H748" s="20"/>
    </row>
    <row r="749" spans="1:14" hidden="1" x14ac:dyDescent="0.25">
      <c r="A749" s="3"/>
      <c r="B749" s="23"/>
      <c r="C749" s="8"/>
      <c r="D749" s="8"/>
      <c r="E749" s="8"/>
      <c r="F749" s="9"/>
      <c r="G749" s="20"/>
      <c r="H749" s="20"/>
    </row>
    <row r="750" spans="1:14" ht="31.5" hidden="1" x14ac:dyDescent="0.25">
      <c r="A750" s="3"/>
      <c r="B750" s="23" t="s">
        <v>111</v>
      </c>
      <c r="C750" s="24">
        <f>C751</f>
        <v>0</v>
      </c>
      <c r="D750" s="24">
        <f t="shared" ref="D750:E750" si="195">D751</f>
        <v>0</v>
      </c>
      <c r="E750" s="24">
        <f t="shared" si="195"/>
        <v>0</v>
      </c>
      <c r="F750" s="9"/>
      <c r="G750" s="20"/>
      <c r="H750" s="20"/>
    </row>
    <row r="751" spans="1:14" hidden="1" x14ac:dyDescent="0.25">
      <c r="A751" s="3"/>
      <c r="B751" s="7"/>
      <c r="C751" s="8"/>
      <c r="D751" s="8"/>
      <c r="E751" s="8"/>
      <c r="F751" s="9"/>
      <c r="G751" s="20"/>
      <c r="H751" s="20"/>
    </row>
    <row r="752" spans="1:14" ht="49.5" customHeight="1" x14ac:dyDescent="0.25">
      <c r="A752" s="3"/>
      <c r="B752" s="23" t="s">
        <v>183</v>
      </c>
      <c r="C752" s="24">
        <f>SUM(C753:C757)</f>
        <v>0</v>
      </c>
      <c r="D752" s="24">
        <f t="shared" ref="D752:E752" si="196">SUM(D753:D757)</f>
        <v>0</v>
      </c>
      <c r="E752" s="24">
        <f t="shared" si="196"/>
        <v>759930</v>
      </c>
      <c r="F752" s="9"/>
      <c r="G752" s="20"/>
      <c r="H752" s="20"/>
    </row>
    <row r="753" spans="1:818" x14ac:dyDescent="0.25">
      <c r="A753" s="3"/>
      <c r="B753" s="7"/>
      <c r="C753" s="8"/>
      <c r="D753" s="8"/>
      <c r="E753" s="8">
        <v>759930</v>
      </c>
      <c r="F753" s="9" t="s">
        <v>276</v>
      </c>
      <c r="G753" s="20"/>
      <c r="H753" s="20"/>
    </row>
    <row r="754" spans="1:818" hidden="1" x14ac:dyDescent="0.25">
      <c r="A754" s="3"/>
      <c r="B754" s="7"/>
      <c r="C754" s="8"/>
      <c r="D754" s="8"/>
      <c r="E754" s="8"/>
      <c r="F754" s="9"/>
      <c r="G754" s="20"/>
      <c r="H754" s="20"/>
    </row>
    <row r="755" spans="1:818" hidden="1" x14ac:dyDescent="0.25">
      <c r="A755" s="3"/>
      <c r="B755" s="7"/>
      <c r="C755" s="8"/>
      <c r="D755" s="8"/>
      <c r="E755" s="8"/>
      <c r="F755" s="9"/>
      <c r="G755" s="20"/>
      <c r="H755" s="20"/>
    </row>
    <row r="756" spans="1:818" hidden="1" x14ac:dyDescent="0.25">
      <c r="A756" s="3"/>
      <c r="B756" s="23"/>
      <c r="C756" s="24"/>
      <c r="D756" s="24"/>
      <c r="E756" s="24"/>
      <c r="F756" s="9"/>
      <c r="G756" s="20"/>
      <c r="H756" s="20"/>
    </row>
    <row r="757" spans="1:818" hidden="1" x14ac:dyDescent="0.25">
      <c r="A757" s="3"/>
      <c r="B757" s="204"/>
      <c r="C757" s="133"/>
      <c r="D757" s="8"/>
      <c r="E757" s="8"/>
      <c r="F757" s="9"/>
      <c r="G757" s="20"/>
      <c r="H757" s="20"/>
    </row>
    <row r="758" spans="1:818" ht="31.5" hidden="1" x14ac:dyDescent="0.25">
      <c r="A758" s="3"/>
      <c r="B758" s="23" t="s">
        <v>274</v>
      </c>
      <c r="C758" s="24">
        <f>C759+C760</f>
        <v>0</v>
      </c>
      <c r="D758" s="24">
        <f t="shared" ref="D758:E758" si="197">D759+D760</f>
        <v>0</v>
      </c>
      <c r="E758" s="24">
        <f t="shared" si="197"/>
        <v>0</v>
      </c>
      <c r="F758" s="9"/>
      <c r="G758" s="20"/>
      <c r="H758" s="20"/>
    </row>
    <row r="759" spans="1:818" hidden="1" x14ac:dyDescent="0.25">
      <c r="A759" s="3"/>
      <c r="B759" s="23"/>
      <c r="C759" s="133"/>
      <c r="D759" s="8"/>
      <c r="E759" s="8"/>
      <c r="F759" s="6"/>
      <c r="G759" s="20"/>
      <c r="H759" s="20"/>
    </row>
    <row r="760" spans="1:818" hidden="1" x14ac:dyDescent="0.25">
      <c r="A760" s="3"/>
      <c r="B760" s="204"/>
      <c r="C760" s="133"/>
      <c r="D760" s="8"/>
      <c r="E760" s="8"/>
      <c r="F760" s="9"/>
      <c r="G760" s="20"/>
      <c r="H760" s="20"/>
    </row>
    <row r="761" spans="1:818" ht="47.25" hidden="1" x14ac:dyDescent="0.25">
      <c r="A761" s="3" t="s">
        <v>233</v>
      </c>
      <c r="B761" s="116" t="s">
        <v>234</v>
      </c>
      <c r="C761" s="10">
        <f>C762+C774</f>
        <v>0</v>
      </c>
      <c r="D761" s="10">
        <f t="shared" ref="D761:E761" si="198">D762+D774</f>
        <v>0</v>
      </c>
      <c r="E761" s="10">
        <f t="shared" si="198"/>
        <v>0</v>
      </c>
      <c r="F761" s="9"/>
      <c r="G761" s="20"/>
      <c r="H761" s="20"/>
    </row>
    <row r="762" spans="1:818" ht="31.5" hidden="1" x14ac:dyDescent="0.25">
      <c r="A762" s="3"/>
      <c r="B762" s="23" t="s">
        <v>19</v>
      </c>
      <c r="C762" s="24">
        <f>SUM(C763:C773)</f>
        <v>0</v>
      </c>
      <c r="D762" s="24">
        <f t="shared" ref="D762:E762" si="199">SUM(D763:D773)</f>
        <v>0</v>
      </c>
      <c r="E762" s="24">
        <f t="shared" si="199"/>
        <v>0</v>
      </c>
      <c r="F762" s="9"/>
      <c r="G762" s="20"/>
      <c r="H762" s="20"/>
    </row>
    <row r="763" spans="1:818" s="139" customFormat="1" hidden="1" x14ac:dyDescent="0.25">
      <c r="A763" s="79"/>
      <c r="B763" s="137"/>
      <c r="C763" s="133"/>
      <c r="D763" s="8"/>
      <c r="E763" s="8"/>
      <c r="F763" s="9"/>
      <c r="G763" s="138"/>
      <c r="H763" s="20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8"/>
      <c r="AG763" s="138"/>
      <c r="AH763" s="138"/>
      <c r="AI763" s="138"/>
      <c r="AJ763" s="138"/>
      <c r="AK763" s="138"/>
      <c r="AL763" s="138"/>
      <c r="AM763" s="138"/>
      <c r="AN763" s="138"/>
      <c r="AO763" s="138"/>
      <c r="AP763" s="138"/>
      <c r="AQ763" s="138"/>
      <c r="AR763" s="138"/>
      <c r="AS763" s="138"/>
      <c r="AT763" s="138"/>
      <c r="AU763" s="138"/>
      <c r="AV763" s="138"/>
      <c r="AW763" s="138"/>
      <c r="AX763" s="138"/>
      <c r="AY763" s="138"/>
      <c r="AZ763" s="138"/>
      <c r="BA763" s="138"/>
      <c r="BB763" s="138"/>
      <c r="BC763" s="138"/>
      <c r="BD763" s="138"/>
      <c r="BE763" s="138"/>
      <c r="BF763" s="138"/>
      <c r="BG763" s="138"/>
      <c r="BH763" s="138"/>
      <c r="BI763" s="138"/>
      <c r="BJ763" s="138"/>
      <c r="BK763" s="138"/>
      <c r="BL763" s="138"/>
      <c r="BM763" s="138"/>
      <c r="BN763" s="138"/>
      <c r="BO763" s="138"/>
      <c r="BP763" s="138"/>
      <c r="BQ763" s="138"/>
      <c r="BR763" s="138"/>
      <c r="BS763" s="138"/>
      <c r="BT763" s="138"/>
      <c r="BU763" s="138"/>
      <c r="BV763" s="138"/>
      <c r="BW763" s="138"/>
      <c r="BX763" s="138"/>
      <c r="BY763" s="138"/>
      <c r="BZ763" s="138"/>
      <c r="CA763" s="138"/>
      <c r="CB763" s="138"/>
      <c r="CC763" s="138"/>
      <c r="CD763" s="138"/>
      <c r="CE763" s="138"/>
      <c r="CF763" s="138"/>
      <c r="CG763" s="138"/>
      <c r="CH763" s="138"/>
      <c r="CI763" s="138"/>
      <c r="CJ763" s="138"/>
      <c r="CK763" s="138"/>
      <c r="CL763" s="138"/>
      <c r="CM763" s="138"/>
      <c r="CN763" s="138"/>
      <c r="CO763" s="138"/>
      <c r="CP763" s="138"/>
      <c r="CQ763" s="138"/>
      <c r="CR763" s="138"/>
      <c r="CS763" s="138"/>
      <c r="CT763" s="138"/>
      <c r="CU763" s="138"/>
      <c r="CV763" s="138"/>
      <c r="CW763" s="138"/>
      <c r="CX763" s="138"/>
      <c r="CY763" s="138"/>
      <c r="CZ763" s="138"/>
      <c r="DA763" s="138"/>
      <c r="DB763" s="138"/>
      <c r="DC763" s="138"/>
      <c r="DD763" s="138"/>
      <c r="DE763" s="138"/>
      <c r="DF763" s="138"/>
      <c r="DG763" s="138"/>
      <c r="DH763" s="138"/>
      <c r="DI763" s="138"/>
      <c r="DJ763" s="138"/>
      <c r="DK763" s="138"/>
      <c r="DL763" s="138"/>
      <c r="DM763" s="138"/>
      <c r="DN763" s="138"/>
      <c r="DO763" s="138"/>
      <c r="DP763" s="138"/>
      <c r="DQ763" s="138"/>
      <c r="DR763" s="138"/>
      <c r="DS763" s="138"/>
      <c r="DT763" s="138"/>
      <c r="DU763" s="138"/>
      <c r="DV763" s="138"/>
      <c r="DW763" s="138"/>
      <c r="DX763" s="138"/>
      <c r="DY763" s="138"/>
      <c r="DZ763" s="138"/>
      <c r="EA763" s="138"/>
      <c r="EB763" s="138"/>
      <c r="EC763" s="138"/>
      <c r="ED763" s="138"/>
      <c r="EE763" s="138"/>
      <c r="EF763" s="138"/>
      <c r="EG763" s="138"/>
      <c r="EH763" s="138"/>
      <c r="EI763" s="138"/>
      <c r="EJ763" s="138"/>
      <c r="EK763" s="138"/>
      <c r="EL763" s="138"/>
      <c r="EM763" s="138"/>
      <c r="EN763" s="138"/>
      <c r="EO763" s="138"/>
      <c r="EP763" s="138"/>
      <c r="EQ763" s="138"/>
      <c r="ER763" s="138"/>
      <c r="ES763" s="138"/>
      <c r="ET763" s="138"/>
      <c r="EU763" s="138"/>
      <c r="EV763" s="138"/>
      <c r="EW763" s="138"/>
      <c r="EX763" s="138"/>
      <c r="EY763" s="138"/>
      <c r="EZ763" s="138"/>
      <c r="FA763" s="138"/>
      <c r="FB763" s="138"/>
      <c r="FC763" s="138"/>
      <c r="FD763" s="138"/>
      <c r="FE763" s="138"/>
      <c r="FF763" s="138"/>
      <c r="FG763" s="138"/>
      <c r="FH763" s="138"/>
      <c r="FI763" s="138"/>
      <c r="FJ763" s="138"/>
      <c r="FK763" s="138"/>
      <c r="FL763" s="138"/>
      <c r="FM763" s="138"/>
      <c r="FN763" s="138"/>
      <c r="FO763" s="138"/>
      <c r="FP763" s="138"/>
      <c r="FQ763" s="138"/>
      <c r="FR763" s="138"/>
      <c r="FS763" s="138"/>
      <c r="FT763" s="138"/>
      <c r="FU763" s="138"/>
      <c r="FV763" s="138"/>
      <c r="FW763" s="138"/>
      <c r="FX763" s="138"/>
      <c r="FY763" s="138"/>
      <c r="FZ763" s="138"/>
      <c r="GA763" s="138"/>
      <c r="GB763" s="138"/>
      <c r="GC763" s="138"/>
      <c r="GD763" s="138"/>
      <c r="GE763" s="138"/>
      <c r="GF763" s="138"/>
      <c r="GG763" s="138"/>
      <c r="GH763" s="138"/>
      <c r="GI763" s="138"/>
      <c r="GJ763" s="138"/>
      <c r="GK763" s="138"/>
      <c r="GL763" s="138"/>
      <c r="GM763" s="138"/>
      <c r="GN763" s="138"/>
      <c r="GO763" s="138"/>
      <c r="GP763" s="138"/>
      <c r="GQ763" s="138"/>
      <c r="GR763" s="138"/>
      <c r="GS763" s="138"/>
      <c r="GT763" s="138"/>
      <c r="GU763" s="138"/>
      <c r="GV763" s="138"/>
      <c r="GW763" s="138"/>
      <c r="GX763" s="138"/>
      <c r="GY763" s="138"/>
      <c r="GZ763" s="138"/>
      <c r="HA763" s="138"/>
      <c r="HB763" s="138"/>
      <c r="HC763" s="138"/>
      <c r="HD763" s="138"/>
      <c r="HE763" s="138"/>
      <c r="HF763" s="138"/>
      <c r="HG763" s="138"/>
      <c r="HH763" s="138"/>
      <c r="HI763" s="138"/>
      <c r="HJ763" s="138"/>
      <c r="HK763" s="138"/>
      <c r="HL763" s="138"/>
      <c r="HM763" s="138"/>
      <c r="HN763" s="138"/>
      <c r="HO763" s="138"/>
      <c r="HP763" s="138"/>
      <c r="HQ763" s="138"/>
      <c r="HR763" s="138"/>
      <c r="HS763" s="138"/>
      <c r="HT763" s="138"/>
      <c r="HU763" s="138"/>
      <c r="HV763" s="138"/>
      <c r="HW763" s="138"/>
      <c r="HX763" s="138"/>
      <c r="HY763" s="138"/>
      <c r="HZ763" s="138"/>
      <c r="IA763" s="138"/>
      <c r="IB763" s="138"/>
      <c r="IC763" s="138"/>
      <c r="ID763" s="138"/>
      <c r="IE763" s="138"/>
      <c r="IF763" s="138"/>
      <c r="IG763" s="138"/>
      <c r="IH763" s="138"/>
      <c r="II763" s="138"/>
      <c r="IJ763" s="138"/>
      <c r="IK763" s="138"/>
      <c r="IL763" s="138"/>
      <c r="IM763" s="138"/>
      <c r="IN763" s="138"/>
      <c r="IO763" s="138"/>
      <c r="IP763" s="138"/>
      <c r="IQ763" s="138"/>
      <c r="IR763" s="138"/>
      <c r="IS763" s="138"/>
      <c r="IT763" s="138"/>
      <c r="IU763" s="138"/>
      <c r="IV763" s="138"/>
      <c r="IW763" s="138"/>
      <c r="IX763" s="138"/>
      <c r="IY763" s="138"/>
      <c r="IZ763" s="138"/>
      <c r="JA763" s="138"/>
      <c r="JB763" s="138"/>
      <c r="JC763" s="138"/>
      <c r="JD763" s="138"/>
      <c r="JE763" s="138"/>
      <c r="JF763" s="138"/>
      <c r="JG763" s="138"/>
      <c r="JH763" s="138"/>
      <c r="JI763" s="138"/>
      <c r="JJ763" s="138"/>
      <c r="JK763" s="138"/>
      <c r="JL763" s="138"/>
      <c r="JM763" s="138"/>
      <c r="JN763" s="138"/>
      <c r="JO763" s="138"/>
      <c r="JP763" s="138"/>
      <c r="JQ763" s="138"/>
      <c r="JR763" s="138"/>
      <c r="JS763" s="138"/>
      <c r="JT763" s="138"/>
      <c r="JU763" s="138"/>
      <c r="JV763" s="138"/>
      <c r="JW763" s="138"/>
      <c r="JX763" s="138"/>
      <c r="JY763" s="138"/>
      <c r="JZ763" s="138"/>
      <c r="KA763" s="138"/>
      <c r="KB763" s="138"/>
      <c r="KC763" s="138"/>
      <c r="KD763" s="138"/>
      <c r="KE763" s="138"/>
      <c r="KF763" s="138"/>
      <c r="KG763" s="138"/>
      <c r="KH763" s="138"/>
      <c r="KI763" s="138"/>
      <c r="KJ763" s="138"/>
      <c r="KK763" s="138"/>
      <c r="KL763" s="138"/>
      <c r="KM763" s="138"/>
      <c r="KN763" s="138"/>
      <c r="KO763" s="138"/>
      <c r="KP763" s="138"/>
      <c r="KQ763" s="138"/>
      <c r="KR763" s="138"/>
      <c r="KS763" s="138"/>
      <c r="KT763" s="138"/>
      <c r="KU763" s="138"/>
      <c r="KV763" s="138"/>
      <c r="KW763" s="138"/>
      <c r="KX763" s="138"/>
      <c r="KY763" s="138"/>
      <c r="KZ763" s="138"/>
      <c r="LA763" s="138"/>
      <c r="LB763" s="138"/>
      <c r="LC763" s="138"/>
      <c r="LD763" s="138"/>
      <c r="LE763" s="138"/>
      <c r="LF763" s="138"/>
      <c r="LG763" s="138"/>
      <c r="LH763" s="138"/>
      <c r="LI763" s="138"/>
      <c r="LJ763" s="138"/>
      <c r="LK763" s="138"/>
      <c r="LL763" s="138"/>
      <c r="LM763" s="138"/>
      <c r="LN763" s="138"/>
      <c r="LO763" s="138"/>
      <c r="LP763" s="138"/>
      <c r="LQ763" s="138"/>
      <c r="LR763" s="138"/>
      <c r="LS763" s="138"/>
      <c r="LT763" s="138"/>
      <c r="LU763" s="138"/>
      <c r="LV763" s="138"/>
      <c r="LW763" s="138"/>
      <c r="LX763" s="138"/>
      <c r="LY763" s="138"/>
      <c r="LZ763" s="138"/>
      <c r="MA763" s="138"/>
      <c r="MB763" s="138"/>
      <c r="MC763" s="138"/>
      <c r="MD763" s="138"/>
      <c r="ME763" s="138"/>
      <c r="MF763" s="138"/>
      <c r="MG763" s="138"/>
      <c r="MH763" s="138"/>
      <c r="MI763" s="138"/>
      <c r="MJ763" s="138"/>
      <c r="MK763" s="138"/>
      <c r="ML763" s="138"/>
      <c r="MM763" s="138"/>
      <c r="MN763" s="138"/>
      <c r="MO763" s="138"/>
      <c r="MP763" s="138"/>
      <c r="MQ763" s="138"/>
      <c r="MR763" s="138"/>
      <c r="MS763" s="138"/>
      <c r="MT763" s="138"/>
      <c r="MU763" s="138"/>
      <c r="MV763" s="138"/>
      <c r="MW763" s="138"/>
      <c r="MX763" s="138"/>
      <c r="MY763" s="138"/>
      <c r="MZ763" s="138"/>
      <c r="NA763" s="138"/>
      <c r="NB763" s="138"/>
      <c r="NC763" s="138"/>
      <c r="ND763" s="138"/>
      <c r="NE763" s="138"/>
      <c r="NF763" s="138"/>
      <c r="NG763" s="138"/>
      <c r="NH763" s="138"/>
      <c r="NI763" s="138"/>
      <c r="NJ763" s="138"/>
      <c r="NK763" s="138"/>
      <c r="NL763" s="138"/>
      <c r="NM763" s="138"/>
      <c r="NN763" s="138"/>
      <c r="NO763" s="138"/>
      <c r="NP763" s="138"/>
      <c r="NQ763" s="138"/>
      <c r="NR763" s="138"/>
      <c r="NS763" s="138"/>
      <c r="NT763" s="138"/>
      <c r="NU763" s="138"/>
      <c r="NV763" s="138"/>
      <c r="NW763" s="138"/>
      <c r="NX763" s="138"/>
      <c r="NY763" s="138"/>
      <c r="NZ763" s="138"/>
      <c r="OA763" s="138"/>
      <c r="OB763" s="138"/>
      <c r="OC763" s="138"/>
      <c r="OD763" s="138"/>
      <c r="OE763" s="138"/>
      <c r="OF763" s="138"/>
      <c r="OG763" s="138"/>
      <c r="OH763" s="138"/>
      <c r="OI763" s="138"/>
      <c r="OJ763" s="138"/>
      <c r="OK763" s="138"/>
      <c r="OL763" s="138"/>
      <c r="OM763" s="138"/>
      <c r="ON763" s="138"/>
      <c r="OO763" s="138"/>
      <c r="OP763" s="138"/>
      <c r="OQ763" s="138"/>
      <c r="OR763" s="138"/>
      <c r="OS763" s="138"/>
      <c r="OT763" s="138"/>
      <c r="OU763" s="138"/>
      <c r="OV763" s="138"/>
      <c r="OW763" s="138"/>
      <c r="OX763" s="138"/>
      <c r="OY763" s="138"/>
      <c r="OZ763" s="138"/>
      <c r="PA763" s="138"/>
      <c r="PB763" s="138"/>
      <c r="PC763" s="138"/>
      <c r="PD763" s="138"/>
      <c r="PE763" s="138"/>
      <c r="PF763" s="138"/>
      <c r="PG763" s="138"/>
      <c r="PH763" s="138"/>
      <c r="PI763" s="138"/>
      <c r="PJ763" s="138"/>
      <c r="PK763" s="138"/>
      <c r="PL763" s="138"/>
      <c r="PM763" s="138"/>
      <c r="PN763" s="138"/>
      <c r="PO763" s="138"/>
      <c r="PP763" s="138"/>
      <c r="PQ763" s="138"/>
      <c r="PR763" s="138"/>
      <c r="PS763" s="138"/>
      <c r="PT763" s="138"/>
      <c r="PU763" s="138"/>
      <c r="PV763" s="138"/>
      <c r="PW763" s="138"/>
      <c r="PX763" s="138"/>
      <c r="PY763" s="138"/>
      <c r="PZ763" s="138"/>
      <c r="QA763" s="138"/>
      <c r="QB763" s="138"/>
      <c r="QC763" s="138"/>
      <c r="QD763" s="138"/>
      <c r="QE763" s="138"/>
      <c r="QF763" s="138"/>
      <c r="QG763" s="138"/>
      <c r="QH763" s="138"/>
      <c r="QI763" s="138"/>
      <c r="QJ763" s="138"/>
      <c r="QK763" s="138"/>
      <c r="QL763" s="138"/>
      <c r="QM763" s="138"/>
      <c r="QN763" s="138"/>
      <c r="QO763" s="138"/>
      <c r="QP763" s="138"/>
      <c r="QQ763" s="138"/>
      <c r="QR763" s="138"/>
      <c r="QS763" s="138"/>
      <c r="QT763" s="138"/>
      <c r="QU763" s="138"/>
      <c r="QV763" s="138"/>
      <c r="QW763" s="138"/>
      <c r="QX763" s="138"/>
      <c r="QY763" s="138"/>
      <c r="QZ763" s="138"/>
      <c r="RA763" s="138"/>
      <c r="RB763" s="138"/>
      <c r="RC763" s="138"/>
      <c r="RD763" s="138"/>
      <c r="RE763" s="138"/>
      <c r="RF763" s="138"/>
      <c r="RG763" s="138"/>
      <c r="RH763" s="138"/>
      <c r="RI763" s="138"/>
      <c r="RJ763" s="138"/>
      <c r="RK763" s="138"/>
      <c r="RL763" s="138"/>
      <c r="RM763" s="138"/>
      <c r="RN763" s="138"/>
      <c r="RO763" s="138"/>
      <c r="RP763" s="138"/>
      <c r="RQ763" s="138"/>
      <c r="RR763" s="138"/>
      <c r="RS763" s="138"/>
      <c r="RT763" s="138"/>
      <c r="RU763" s="138"/>
      <c r="RV763" s="138"/>
      <c r="RW763" s="138"/>
      <c r="RX763" s="138"/>
      <c r="RY763" s="138"/>
      <c r="RZ763" s="138"/>
      <c r="SA763" s="138"/>
      <c r="SB763" s="138"/>
      <c r="SC763" s="138"/>
      <c r="SD763" s="138"/>
      <c r="SE763" s="138"/>
      <c r="SF763" s="138"/>
      <c r="SG763" s="138"/>
      <c r="SH763" s="138"/>
      <c r="SI763" s="138"/>
      <c r="SJ763" s="138"/>
      <c r="SK763" s="138"/>
      <c r="SL763" s="138"/>
      <c r="SM763" s="138"/>
      <c r="SN763" s="138"/>
      <c r="SO763" s="138"/>
      <c r="SP763" s="138"/>
      <c r="SQ763" s="138"/>
      <c r="SR763" s="138"/>
      <c r="SS763" s="138"/>
      <c r="ST763" s="138"/>
      <c r="SU763" s="138"/>
      <c r="SV763" s="138"/>
      <c r="SW763" s="138"/>
      <c r="SX763" s="138"/>
      <c r="SY763" s="138"/>
      <c r="SZ763" s="138"/>
      <c r="TA763" s="138"/>
      <c r="TB763" s="138"/>
      <c r="TC763" s="138"/>
      <c r="TD763" s="138"/>
      <c r="TE763" s="138"/>
      <c r="TF763" s="138"/>
      <c r="TG763" s="138"/>
      <c r="TH763" s="138"/>
      <c r="TI763" s="138"/>
      <c r="TJ763" s="138"/>
      <c r="TK763" s="138"/>
      <c r="TL763" s="138"/>
      <c r="TM763" s="138"/>
      <c r="TN763" s="138"/>
      <c r="TO763" s="138"/>
      <c r="TP763" s="138"/>
      <c r="TQ763" s="138"/>
      <c r="TR763" s="138"/>
      <c r="TS763" s="138"/>
      <c r="TT763" s="138"/>
      <c r="TU763" s="138"/>
      <c r="TV763" s="138"/>
      <c r="TW763" s="138"/>
      <c r="TX763" s="138"/>
      <c r="TY763" s="138"/>
      <c r="TZ763" s="138"/>
      <c r="UA763" s="138"/>
      <c r="UB763" s="138"/>
      <c r="UC763" s="138"/>
      <c r="UD763" s="138"/>
      <c r="UE763" s="138"/>
      <c r="UF763" s="138"/>
      <c r="UG763" s="138"/>
      <c r="UH763" s="138"/>
      <c r="UI763" s="138"/>
      <c r="UJ763" s="138"/>
      <c r="UK763" s="138"/>
      <c r="UL763" s="138"/>
      <c r="UM763" s="138"/>
      <c r="UN763" s="138"/>
      <c r="UO763" s="138"/>
      <c r="UP763" s="138"/>
      <c r="UQ763" s="138"/>
      <c r="UR763" s="138"/>
      <c r="US763" s="138"/>
      <c r="UT763" s="138"/>
      <c r="UU763" s="138"/>
      <c r="UV763" s="138"/>
      <c r="UW763" s="138"/>
      <c r="UX763" s="138"/>
      <c r="UY763" s="138"/>
      <c r="UZ763" s="138"/>
      <c r="VA763" s="138"/>
      <c r="VB763" s="138"/>
      <c r="VC763" s="138"/>
      <c r="VD763" s="138"/>
      <c r="VE763" s="138"/>
      <c r="VF763" s="138"/>
      <c r="VG763" s="138"/>
      <c r="VH763" s="138"/>
      <c r="VI763" s="138"/>
      <c r="VJ763" s="138"/>
      <c r="VK763" s="138"/>
      <c r="VL763" s="138"/>
      <c r="VM763" s="138"/>
      <c r="VN763" s="138"/>
      <c r="VO763" s="138"/>
      <c r="VP763" s="138"/>
      <c r="VQ763" s="138"/>
      <c r="VR763" s="138"/>
      <c r="VS763" s="138"/>
      <c r="VT763" s="138"/>
      <c r="VU763" s="138"/>
      <c r="VV763" s="138"/>
      <c r="VW763" s="138"/>
      <c r="VX763" s="138"/>
      <c r="VY763" s="138"/>
      <c r="VZ763" s="138"/>
      <c r="WA763" s="138"/>
      <c r="WB763" s="138"/>
      <c r="WC763" s="138"/>
      <c r="WD763" s="138"/>
      <c r="WE763" s="138"/>
      <c r="WF763" s="138"/>
      <c r="WG763" s="138"/>
      <c r="WH763" s="138"/>
      <c r="WI763" s="138"/>
      <c r="WJ763" s="138"/>
      <c r="WK763" s="138"/>
      <c r="WL763" s="138"/>
      <c r="WM763" s="138"/>
      <c r="WN763" s="138"/>
      <c r="WO763" s="138"/>
      <c r="WP763" s="138"/>
      <c r="WQ763" s="138"/>
      <c r="WR763" s="138"/>
      <c r="WS763" s="138"/>
      <c r="WT763" s="138"/>
      <c r="WU763" s="138"/>
      <c r="WV763" s="138"/>
      <c r="WW763" s="138"/>
      <c r="WX763" s="138"/>
      <c r="WY763" s="138"/>
      <c r="WZ763" s="138"/>
      <c r="XA763" s="138"/>
      <c r="XB763" s="138"/>
      <c r="XC763" s="138"/>
      <c r="XD763" s="138"/>
      <c r="XE763" s="138"/>
      <c r="XF763" s="138"/>
      <c r="XG763" s="138"/>
      <c r="XH763" s="138"/>
      <c r="XI763" s="138"/>
      <c r="XJ763" s="138"/>
      <c r="XK763" s="138"/>
      <c r="XL763" s="138"/>
      <c r="XM763" s="138"/>
      <c r="XN763" s="138"/>
      <c r="XO763" s="138"/>
      <c r="XP763" s="138"/>
      <c r="XQ763" s="138"/>
      <c r="XR763" s="138"/>
      <c r="XS763" s="138"/>
      <c r="XT763" s="138"/>
      <c r="XU763" s="138"/>
      <c r="XV763" s="138"/>
      <c r="XW763" s="138"/>
      <c r="XX763" s="138"/>
      <c r="XY763" s="138"/>
      <c r="XZ763" s="138"/>
      <c r="YA763" s="138"/>
      <c r="YB763" s="138"/>
      <c r="YC763" s="138"/>
      <c r="YD763" s="138"/>
      <c r="YE763" s="138"/>
      <c r="YF763" s="138"/>
      <c r="YG763" s="138"/>
      <c r="YH763" s="138"/>
      <c r="YI763" s="138"/>
      <c r="YJ763" s="138"/>
      <c r="YK763" s="138"/>
      <c r="YL763" s="138"/>
      <c r="YM763" s="138"/>
      <c r="YN763" s="138"/>
      <c r="YO763" s="138"/>
      <c r="YP763" s="138"/>
      <c r="YQ763" s="138"/>
      <c r="YR763" s="138"/>
      <c r="YS763" s="138"/>
      <c r="YT763" s="138"/>
      <c r="YU763" s="138"/>
      <c r="YV763" s="138"/>
      <c r="YW763" s="138"/>
      <c r="YX763" s="138"/>
      <c r="YY763" s="138"/>
      <c r="YZ763" s="138"/>
      <c r="ZA763" s="138"/>
      <c r="ZB763" s="138"/>
      <c r="ZC763" s="138"/>
      <c r="ZD763" s="138"/>
      <c r="ZE763" s="138"/>
      <c r="ZF763" s="138"/>
      <c r="ZG763" s="138"/>
      <c r="ZH763" s="138"/>
      <c r="ZI763" s="138"/>
      <c r="ZJ763" s="138"/>
      <c r="ZK763" s="138"/>
      <c r="ZL763" s="138"/>
      <c r="ZM763" s="138"/>
      <c r="ZN763" s="138"/>
      <c r="ZO763" s="138"/>
      <c r="ZP763" s="138"/>
      <c r="ZQ763" s="138"/>
      <c r="ZR763" s="138"/>
      <c r="ZS763" s="138"/>
      <c r="ZT763" s="138"/>
      <c r="ZU763" s="138"/>
      <c r="ZV763" s="138"/>
      <c r="ZW763" s="138"/>
      <c r="ZX763" s="138"/>
      <c r="ZY763" s="138"/>
      <c r="ZZ763" s="138"/>
      <c r="AAA763" s="138"/>
      <c r="AAB763" s="138"/>
      <c r="AAC763" s="138"/>
      <c r="AAD763" s="138"/>
      <c r="AAE763" s="138"/>
      <c r="AAF763" s="138"/>
      <c r="AAG763" s="138"/>
      <c r="AAH763" s="138"/>
      <c r="AAI763" s="138"/>
      <c r="AAJ763" s="138"/>
      <c r="AAK763" s="138"/>
      <c r="AAL763" s="138"/>
      <c r="AAM763" s="138"/>
      <c r="AAN763" s="138"/>
      <c r="AAO763" s="138"/>
      <c r="AAP763" s="138"/>
      <c r="AAQ763" s="138"/>
      <c r="AAR763" s="138"/>
      <c r="AAS763" s="138"/>
      <c r="AAT763" s="138"/>
      <c r="AAU763" s="138"/>
      <c r="AAV763" s="138"/>
      <c r="AAW763" s="138"/>
      <c r="AAX763" s="138"/>
      <c r="AAY763" s="138"/>
      <c r="AAZ763" s="138"/>
      <c r="ABA763" s="138"/>
      <c r="ABB763" s="138"/>
      <c r="ABC763" s="138"/>
      <c r="ABD763" s="138"/>
      <c r="ABE763" s="138"/>
      <c r="ABF763" s="138"/>
      <c r="ABG763" s="138"/>
      <c r="ABH763" s="138"/>
      <c r="ABI763" s="138"/>
      <c r="ABJ763" s="138"/>
      <c r="ABK763" s="138"/>
      <c r="ABL763" s="138"/>
      <c r="ABM763" s="138"/>
      <c r="ABN763" s="138"/>
      <c r="ABO763" s="138"/>
      <c r="ABP763" s="138"/>
      <c r="ABQ763" s="138"/>
      <c r="ABR763" s="138"/>
      <c r="ABS763" s="138"/>
      <c r="ABT763" s="138"/>
      <c r="ABU763" s="138"/>
      <c r="ABV763" s="138"/>
      <c r="ABW763" s="138"/>
      <c r="ABX763" s="138"/>
      <c r="ABY763" s="138"/>
      <c r="ABZ763" s="138"/>
      <c r="ACA763" s="138"/>
      <c r="ACB763" s="138"/>
      <c r="ACC763" s="138"/>
      <c r="ACD763" s="138"/>
      <c r="ACE763" s="138"/>
      <c r="ACF763" s="138"/>
      <c r="ACG763" s="138"/>
      <c r="ACH763" s="138"/>
      <c r="ACI763" s="138"/>
      <c r="ACJ763" s="138"/>
      <c r="ACK763" s="138"/>
      <c r="ACL763" s="138"/>
      <c r="ACM763" s="138"/>
      <c r="ACN763" s="138"/>
      <c r="ACO763" s="138"/>
      <c r="ACP763" s="138"/>
      <c r="ACQ763" s="138"/>
      <c r="ACR763" s="138"/>
      <c r="ACS763" s="138"/>
      <c r="ACT763" s="138"/>
      <c r="ACU763" s="138"/>
      <c r="ACV763" s="138"/>
      <c r="ACW763" s="138"/>
      <c r="ACX763" s="138"/>
      <c r="ACY763" s="138"/>
      <c r="ACZ763" s="138"/>
      <c r="ADA763" s="138"/>
      <c r="ADB763" s="138"/>
      <c r="ADC763" s="138"/>
      <c r="ADD763" s="138"/>
      <c r="ADE763" s="138"/>
      <c r="ADF763" s="138"/>
      <c r="ADG763" s="138"/>
      <c r="ADH763" s="138"/>
      <c r="ADI763" s="138"/>
      <c r="ADJ763" s="138"/>
      <c r="ADK763" s="138"/>
      <c r="ADL763" s="138"/>
      <c r="ADM763" s="138"/>
      <c r="ADN763" s="138"/>
      <c r="ADO763" s="138"/>
      <c r="ADP763" s="138"/>
      <c r="ADQ763" s="138"/>
      <c r="ADR763" s="138"/>
      <c r="ADS763" s="138"/>
      <c r="ADT763" s="138"/>
      <c r="ADU763" s="138"/>
      <c r="ADV763" s="138"/>
      <c r="ADW763" s="138"/>
      <c r="ADX763" s="138"/>
      <c r="ADY763" s="138"/>
      <c r="ADZ763" s="138"/>
      <c r="AEA763" s="138"/>
      <c r="AEB763" s="138"/>
      <c r="AEC763" s="138"/>
      <c r="AED763" s="138"/>
      <c r="AEE763" s="138"/>
      <c r="AEF763" s="138"/>
      <c r="AEG763" s="138"/>
      <c r="AEH763" s="138"/>
      <c r="AEI763" s="138"/>
      <c r="AEJ763" s="138"/>
      <c r="AEK763" s="138"/>
      <c r="AEL763" s="138"/>
    </row>
    <row r="764" spans="1:818" s="139" customFormat="1" hidden="1" x14ac:dyDescent="0.25">
      <c r="A764" s="79"/>
      <c r="B764" s="140"/>
      <c r="C764" s="10"/>
      <c r="D764" s="8"/>
      <c r="E764" s="8"/>
      <c r="F764" s="9"/>
      <c r="G764" s="138"/>
      <c r="H764" s="20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38"/>
      <c r="AI764" s="138"/>
      <c r="AJ764" s="138"/>
      <c r="AK764" s="138"/>
      <c r="AL764" s="138"/>
      <c r="AM764" s="138"/>
      <c r="AN764" s="138"/>
      <c r="AO764" s="138"/>
      <c r="AP764" s="138"/>
      <c r="AQ764" s="138"/>
      <c r="AR764" s="138"/>
      <c r="AS764" s="138"/>
      <c r="AT764" s="138"/>
      <c r="AU764" s="138"/>
      <c r="AV764" s="138"/>
      <c r="AW764" s="138"/>
      <c r="AX764" s="138"/>
      <c r="AY764" s="138"/>
      <c r="AZ764" s="138"/>
      <c r="BA764" s="138"/>
      <c r="BB764" s="138"/>
      <c r="BC764" s="138"/>
      <c r="BD764" s="138"/>
      <c r="BE764" s="138"/>
      <c r="BF764" s="138"/>
      <c r="BG764" s="138"/>
      <c r="BH764" s="138"/>
      <c r="BI764" s="138"/>
      <c r="BJ764" s="138"/>
      <c r="BK764" s="138"/>
      <c r="BL764" s="138"/>
      <c r="BM764" s="138"/>
      <c r="BN764" s="138"/>
      <c r="BO764" s="138"/>
      <c r="BP764" s="138"/>
      <c r="BQ764" s="138"/>
      <c r="BR764" s="138"/>
      <c r="BS764" s="138"/>
      <c r="BT764" s="138"/>
      <c r="BU764" s="138"/>
      <c r="BV764" s="138"/>
      <c r="BW764" s="138"/>
      <c r="BX764" s="138"/>
      <c r="BY764" s="138"/>
      <c r="BZ764" s="138"/>
      <c r="CA764" s="138"/>
      <c r="CB764" s="138"/>
      <c r="CC764" s="138"/>
      <c r="CD764" s="138"/>
      <c r="CE764" s="138"/>
      <c r="CF764" s="138"/>
      <c r="CG764" s="138"/>
      <c r="CH764" s="138"/>
      <c r="CI764" s="138"/>
      <c r="CJ764" s="138"/>
      <c r="CK764" s="138"/>
      <c r="CL764" s="138"/>
      <c r="CM764" s="138"/>
      <c r="CN764" s="138"/>
      <c r="CO764" s="138"/>
      <c r="CP764" s="138"/>
      <c r="CQ764" s="138"/>
      <c r="CR764" s="138"/>
      <c r="CS764" s="138"/>
      <c r="CT764" s="138"/>
      <c r="CU764" s="138"/>
      <c r="CV764" s="138"/>
      <c r="CW764" s="138"/>
      <c r="CX764" s="138"/>
      <c r="CY764" s="138"/>
      <c r="CZ764" s="138"/>
      <c r="DA764" s="138"/>
      <c r="DB764" s="138"/>
      <c r="DC764" s="138"/>
      <c r="DD764" s="138"/>
      <c r="DE764" s="138"/>
      <c r="DF764" s="138"/>
      <c r="DG764" s="138"/>
      <c r="DH764" s="138"/>
      <c r="DI764" s="138"/>
      <c r="DJ764" s="138"/>
      <c r="DK764" s="138"/>
      <c r="DL764" s="138"/>
      <c r="DM764" s="138"/>
      <c r="DN764" s="138"/>
      <c r="DO764" s="138"/>
      <c r="DP764" s="138"/>
      <c r="DQ764" s="138"/>
      <c r="DR764" s="138"/>
      <c r="DS764" s="138"/>
      <c r="DT764" s="138"/>
      <c r="DU764" s="138"/>
      <c r="DV764" s="138"/>
      <c r="DW764" s="138"/>
      <c r="DX764" s="138"/>
      <c r="DY764" s="138"/>
      <c r="DZ764" s="138"/>
      <c r="EA764" s="138"/>
      <c r="EB764" s="138"/>
      <c r="EC764" s="138"/>
      <c r="ED764" s="138"/>
      <c r="EE764" s="138"/>
      <c r="EF764" s="138"/>
      <c r="EG764" s="138"/>
      <c r="EH764" s="138"/>
      <c r="EI764" s="138"/>
      <c r="EJ764" s="138"/>
      <c r="EK764" s="138"/>
      <c r="EL764" s="138"/>
      <c r="EM764" s="138"/>
      <c r="EN764" s="138"/>
      <c r="EO764" s="138"/>
      <c r="EP764" s="138"/>
      <c r="EQ764" s="138"/>
      <c r="ER764" s="138"/>
      <c r="ES764" s="138"/>
      <c r="ET764" s="138"/>
      <c r="EU764" s="138"/>
      <c r="EV764" s="138"/>
      <c r="EW764" s="138"/>
      <c r="EX764" s="138"/>
      <c r="EY764" s="138"/>
      <c r="EZ764" s="138"/>
      <c r="FA764" s="138"/>
      <c r="FB764" s="138"/>
      <c r="FC764" s="138"/>
      <c r="FD764" s="138"/>
      <c r="FE764" s="138"/>
      <c r="FF764" s="138"/>
      <c r="FG764" s="138"/>
      <c r="FH764" s="138"/>
      <c r="FI764" s="138"/>
      <c r="FJ764" s="138"/>
      <c r="FK764" s="138"/>
      <c r="FL764" s="138"/>
      <c r="FM764" s="138"/>
      <c r="FN764" s="138"/>
      <c r="FO764" s="138"/>
      <c r="FP764" s="138"/>
      <c r="FQ764" s="138"/>
      <c r="FR764" s="138"/>
      <c r="FS764" s="138"/>
      <c r="FT764" s="138"/>
      <c r="FU764" s="138"/>
      <c r="FV764" s="138"/>
      <c r="FW764" s="138"/>
      <c r="FX764" s="138"/>
      <c r="FY764" s="138"/>
      <c r="FZ764" s="138"/>
      <c r="GA764" s="138"/>
      <c r="GB764" s="138"/>
      <c r="GC764" s="138"/>
      <c r="GD764" s="138"/>
      <c r="GE764" s="138"/>
      <c r="GF764" s="138"/>
      <c r="GG764" s="138"/>
      <c r="GH764" s="138"/>
      <c r="GI764" s="138"/>
      <c r="GJ764" s="138"/>
      <c r="GK764" s="138"/>
      <c r="GL764" s="138"/>
      <c r="GM764" s="138"/>
      <c r="GN764" s="138"/>
      <c r="GO764" s="138"/>
      <c r="GP764" s="138"/>
      <c r="GQ764" s="138"/>
      <c r="GR764" s="138"/>
      <c r="GS764" s="138"/>
      <c r="GT764" s="138"/>
      <c r="GU764" s="138"/>
      <c r="GV764" s="138"/>
      <c r="GW764" s="138"/>
      <c r="GX764" s="138"/>
      <c r="GY764" s="138"/>
      <c r="GZ764" s="138"/>
      <c r="HA764" s="138"/>
      <c r="HB764" s="138"/>
      <c r="HC764" s="138"/>
      <c r="HD764" s="138"/>
      <c r="HE764" s="138"/>
      <c r="HF764" s="138"/>
      <c r="HG764" s="138"/>
      <c r="HH764" s="138"/>
      <c r="HI764" s="138"/>
      <c r="HJ764" s="138"/>
      <c r="HK764" s="138"/>
      <c r="HL764" s="138"/>
      <c r="HM764" s="138"/>
      <c r="HN764" s="138"/>
      <c r="HO764" s="138"/>
      <c r="HP764" s="138"/>
      <c r="HQ764" s="138"/>
      <c r="HR764" s="138"/>
      <c r="HS764" s="138"/>
      <c r="HT764" s="138"/>
      <c r="HU764" s="138"/>
      <c r="HV764" s="138"/>
      <c r="HW764" s="138"/>
      <c r="HX764" s="138"/>
      <c r="HY764" s="138"/>
      <c r="HZ764" s="138"/>
      <c r="IA764" s="138"/>
      <c r="IB764" s="138"/>
      <c r="IC764" s="138"/>
      <c r="ID764" s="138"/>
      <c r="IE764" s="138"/>
      <c r="IF764" s="138"/>
      <c r="IG764" s="138"/>
      <c r="IH764" s="138"/>
      <c r="II764" s="138"/>
      <c r="IJ764" s="138"/>
      <c r="IK764" s="138"/>
      <c r="IL764" s="138"/>
      <c r="IM764" s="138"/>
      <c r="IN764" s="138"/>
      <c r="IO764" s="138"/>
      <c r="IP764" s="138"/>
      <c r="IQ764" s="138"/>
      <c r="IR764" s="138"/>
      <c r="IS764" s="138"/>
      <c r="IT764" s="138"/>
      <c r="IU764" s="138"/>
      <c r="IV764" s="138"/>
      <c r="IW764" s="138"/>
      <c r="IX764" s="138"/>
      <c r="IY764" s="138"/>
      <c r="IZ764" s="138"/>
      <c r="JA764" s="138"/>
      <c r="JB764" s="138"/>
      <c r="JC764" s="138"/>
      <c r="JD764" s="138"/>
      <c r="JE764" s="138"/>
      <c r="JF764" s="138"/>
      <c r="JG764" s="138"/>
      <c r="JH764" s="138"/>
      <c r="JI764" s="138"/>
      <c r="JJ764" s="138"/>
      <c r="JK764" s="138"/>
      <c r="JL764" s="138"/>
      <c r="JM764" s="138"/>
      <c r="JN764" s="138"/>
      <c r="JO764" s="138"/>
      <c r="JP764" s="138"/>
      <c r="JQ764" s="138"/>
      <c r="JR764" s="138"/>
      <c r="JS764" s="138"/>
      <c r="JT764" s="138"/>
      <c r="JU764" s="138"/>
      <c r="JV764" s="138"/>
      <c r="JW764" s="138"/>
      <c r="JX764" s="138"/>
      <c r="JY764" s="138"/>
      <c r="JZ764" s="138"/>
      <c r="KA764" s="138"/>
      <c r="KB764" s="138"/>
      <c r="KC764" s="138"/>
      <c r="KD764" s="138"/>
      <c r="KE764" s="138"/>
      <c r="KF764" s="138"/>
      <c r="KG764" s="138"/>
      <c r="KH764" s="138"/>
      <c r="KI764" s="138"/>
      <c r="KJ764" s="138"/>
      <c r="KK764" s="138"/>
      <c r="KL764" s="138"/>
      <c r="KM764" s="138"/>
      <c r="KN764" s="138"/>
      <c r="KO764" s="138"/>
      <c r="KP764" s="138"/>
      <c r="KQ764" s="138"/>
      <c r="KR764" s="138"/>
      <c r="KS764" s="138"/>
      <c r="KT764" s="138"/>
      <c r="KU764" s="138"/>
      <c r="KV764" s="138"/>
      <c r="KW764" s="138"/>
      <c r="KX764" s="138"/>
      <c r="KY764" s="138"/>
      <c r="KZ764" s="138"/>
      <c r="LA764" s="138"/>
      <c r="LB764" s="138"/>
      <c r="LC764" s="138"/>
      <c r="LD764" s="138"/>
      <c r="LE764" s="138"/>
      <c r="LF764" s="138"/>
      <c r="LG764" s="138"/>
      <c r="LH764" s="138"/>
      <c r="LI764" s="138"/>
      <c r="LJ764" s="138"/>
      <c r="LK764" s="138"/>
      <c r="LL764" s="138"/>
      <c r="LM764" s="138"/>
      <c r="LN764" s="138"/>
      <c r="LO764" s="138"/>
      <c r="LP764" s="138"/>
      <c r="LQ764" s="138"/>
      <c r="LR764" s="138"/>
      <c r="LS764" s="138"/>
      <c r="LT764" s="138"/>
      <c r="LU764" s="138"/>
      <c r="LV764" s="138"/>
      <c r="LW764" s="138"/>
      <c r="LX764" s="138"/>
      <c r="LY764" s="138"/>
      <c r="LZ764" s="138"/>
      <c r="MA764" s="138"/>
      <c r="MB764" s="138"/>
      <c r="MC764" s="138"/>
      <c r="MD764" s="138"/>
      <c r="ME764" s="138"/>
      <c r="MF764" s="138"/>
      <c r="MG764" s="138"/>
      <c r="MH764" s="138"/>
      <c r="MI764" s="138"/>
      <c r="MJ764" s="138"/>
      <c r="MK764" s="138"/>
      <c r="ML764" s="138"/>
      <c r="MM764" s="138"/>
      <c r="MN764" s="138"/>
      <c r="MO764" s="138"/>
      <c r="MP764" s="138"/>
      <c r="MQ764" s="138"/>
      <c r="MR764" s="138"/>
      <c r="MS764" s="138"/>
      <c r="MT764" s="138"/>
      <c r="MU764" s="138"/>
      <c r="MV764" s="138"/>
      <c r="MW764" s="138"/>
      <c r="MX764" s="138"/>
      <c r="MY764" s="138"/>
      <c r="MZ764" s="138"/>
      <c r="NA764" s="138"/>
      <c r="NB764" s="138"/>
      <c r="NC764" s="138"/>
      <c r="ND764" s="138"/>
      <c r="NE764" s="138"/>
      <c r="NF764" s="138"/>
      <c r="NG764" s="138"/>
      <c r="NH764" s="138"/>
      <c r="NI764" s="138"/>
      <c r="NJ764" s="138"/>
      <c r="NK764" s="138"/>
      <c r="NL764" s="138"/>
      <c r="NM764" s="138"/>
      <c r="NN764" s="138"/>
      <c r="NO764" s="138"/>
      <c r="NP764" s="138"/>
      <c r="NQ764" s="138"/>
      <c r="NR764" s="138"/>
      <c r="NS764" s="138"/>
      <c r="NT764" s="138"/>
      <c r="NU764" s="138"/>
      <c r="NV764" s="138"/>
      <c r="NW764" s="138"/>
      <c r="NX764" s="138"/>
      <c r="NY764" s="138"/>
      <c r="NZ764" s="138"/>
      <c r="OA764" s="138"/>
      <c r="OB764" s="138"/>
      <c r="OC764" s="138"/>
      <c r="OD764" s="138"/>
      <c r="OE764" s="138"/>
      <c r="OF764" s="138"/>
      <c r="OG764" s="138"/>
      <c r="OH764" s="138"/>
      <c r="OI764" s="138"/>
      <c r="OJ764" s="138"/>
      <c r="OK764" s="138"/>
      <c r="OL764" s="138"/>
      <c r="OM764" s="138"/>
      <c r="ON764" s="138"/>
      <c r="OO764" s="138"/>
      <c r="OP764" s="138"/>
      <c r="OQ764" s="138"/>
      <c r="OR764" s="138"/>
      <c r="OS764" s="138"/>
      <c r="OT764" s="138"/>
      <c r="OU764" s="138"/>
      <c r="OV764" s="138"/>
      <c r="OW764" s="138"/>
      <c r="OX764" s="138"/>
      <c r="OY764" s="138"/>
      <c r="OZ764" s="138"/>
      <c r="PA764" s="138"/>
      <c r="PB764" s="138"/>
      <c r="PC764" s="138"/>
      <c r="PD764" s="138"/>
      <c r="PE764" s="138"/>
      <c r="PF764" s="138"/>
      <c r="PG764" s="138"/>
      <c r="PH764" s="138"/>
      <c r="PI764" s="138"/>
      <c r="PJ764" s="138"/>
      <c r="PK764" s="138"/>
      <c r="PL764" s="138"/>
      <c r="PM764" s="138"/>
      <c r="PN764" s="138"/>
      <c r="PO764" s="138"/>
      <c r="PP764" s="138"/>
      <c r="PQ764" s="138"/>
      <c r="PR764" s="138"/>
      <c r="PS764" s="138"/>
      <c r="PT764" s="138"/>
      <c r="PU764" s="138"/>
      <c r="PV764" s="138"/>
      <c r="PW764" s="138"/>
      <c r="PX764" s="138"/>
      <c r="PY764" s="138"/>
      <c r="PZ764" s="138"/>
      <c r="QA764" s="138"/>
      <c r="QB764" s="138"/>
      <c r="QC764" s="138"/>
      <c r="QD764" s="138"/>
      <c r="QE764" s="138"/>
      <c r="QF764" s="138"/>
      <c r="QG764" s="138"/>
      <c r="QH764" s="138"/>
      <c r="QI764" s="138"/>
      <c r="QJ764" s="138"/>
      <c r="QK764" s="138"/>
      <c r="QL764" s="138"/>
      <c r="QM764" s="138"/>
      <c r="QN764" s="138"/>
      <c r="QO764" s="138"/>
      <c r="QP764" s="138"/>
      <c r="QQ764" s="138"/>
      <c r="QR764" s="138"/>
      <c r="QS764" s="138"/>
      <c r="QT764" s="138"/>
      <c r="QU764" s="138"/>
      <c r="QV764" s="138"/>
      <c r="QW764" s="138"/>
      <c r="QX764" s="138"/>
      <c r="QY764" s="138"/>
      <c r="QZ764" s="138"/>
      <c r="RA764" s="138"/>
      <c r="RB764" s="138"/>
      <c r="RC764" s="138"/>
      <c r="RD764" s="138"/>
      <c r="RE764" s="138"/>
      <c r="RF764" s="138"/>
      <c r="RG764" s="138"/>
      <c r="RH764" s="138"/>
      <c r="RI764" s="138"/>
      <c r="RJ764" s="138"/>
      <c r="RK764" s="138"/>
      <c r="RL764" s="138"/>
      <c r="RM764" s="138"/>
      <c r="RN764" s="138"/>
      <c r="RO764" s="138"/>
      <c r="RP764" s="138"/>
      <c r="RQ764" s="138"/>
      <c r="RR764" s="138"/>
      <c r="RS764" s="138"/>
      <c r="RT764" s="138"/>
      <c r="RU764" s="138"/>
      <c r="RV764" s="138"/>
      <c r="RW764" s="138"/>
      <c r="RX764" s="138"/>
      <c r="RY764" s="138"/>
      <c r="RZ764" s="138"/>
      <c r="SA764" s="138"/>
      <c r="SB764" s="138"/>
      <c r="SC764" s="138"/>
      <c r="SD764" s="138"/>
      <c r="SE764" s="138"/>
      <c r="SF764" s="138"/>
      <c r="SG764" s="138"/>
      <c r="SH764" s="138"/>
      <c r="SI764" s="138"/>
      <c r="SJ764" s="138"/>
      <c r="SK764" s="138"/>
      <c r="SL764" s="138"/>
      <c r="SM764" s="138"/>
      <c r="SN764" s="138"/>
      <c r="SO764" s="138"/>
      <c r="SP764" s="138"/>
      <c r="SQ764" s="138"/>
      <c r="SR764" s="138"/>
      <c r="SS764" s="138"/>
      <c r="ST764" s="138"/>
      <c r="SU764" s="138"/>
      <c r="SV764" s="138"/>
      <c r="SW764" s="138"/>
      <c r="SX764" s="138"/>
      <c r="SY764" s="138"/>
      <c r="SZ764" s="138"/>
      <c r="TA764" s="138"/>
      <c r="TB764" s="138"/>
      <c r="TC764" s="138"/>
      <c r="TD764" s="138"/>
      <c r="TE764" s="138"/>
      <c r="TF764" s="138"/>
      <c r="TG764" s="138"/>
      <c r="TH764" s="138"/>
      <c r="TI764" s="138"/>
      <c r="TJ764" s="138"/>
      <c r="TK764" s="138"/>
      <c r="TL764" s="138"/>
      <c r="TM764" s="138"/>
      <c r="TN764" s="138"/>
      <c r="TO764" s="138"/>
      <c r="TP764" s="138"/>
      <c r="TQ764" s="138"/>
      <c r="TR764" s="138"/>
      <c r="TS764" s="138"/>
      <c r="TT764" s="138"/>
      <c r="TU764" s="138"/>
      <c r="TV764" s="138"/>
      <c r="TW764" s="138"/>
      <c r="TX764" s="138"/>
      <c r="TY764" s="138"/>
      <c r="TZ764" s="138"/>
      <c r="UA764" s="138"/>
      <c r="UB764" s="138"/>
      <c r="UC764" s="138"/>
      <c r="UD764" s="138"/>
      <c r="UE764" s="138"/>
      <c r="UF764" s="138"/>
      <c r="UG764" s="138"/>
      <c r="UH764" s="138"/>
      <c r="UI764" s="138"/>
      <c r="UJ764" s="138"/>
      <c r="UK764" s="138"/>
      <c r="UL764" s="138"/>
      <c r="UM764" s="138"/>
      <c r="UN764" s="138"/>
      <c r="UO764" s="138"/>
      <c r="UP764" s="138"/>
      <c r="UQ764" s="138"/>
      <c r="UR764" s="138"/>
      <c r="US764" s="138"/>
      <c r="UT764" s="138"/>
      <c r="UU764" s="138"/>
      <c r="UV764" s="138"/>
      <c r="UW764" s="138"/>
      <c r="UX764" s="138"/>
      <c r="UY764" s="138"/>
      <c r="UZ764" s="138"/>
      <c r="VA764" s="138"/>
      <c r="VB764" s="138"/>
      <c r="VC764" s="138"/>
      <c r="VD764" s="138"/>
      <c r="VE764" s="138"/>
      <c r="VF764" s="138"/>
      <c r="VG764" s="138"/>
      <c r="VH764" s="138"/>
      <c r="VI764" s="138"/>
      <c r="VJ764" s="138"/>
      <c r="VK764" s="138"/>
      <c r="VL764" s="138"/>
      <c r="VM764" s="138"/>
      <c r="VN764" s="138"/>
      <c r="VO764" s="138"/>
      <c r="VP764" s="138"/>
      <c r="VQ764" s="138"/>
      <c r="VR764" s="138"/>
      <c r="VS764" s="138"/>
      <c r="VT764" s="138"/>
      <c r="VU764" s="138"/>
      <c r="VV764" s="138"/>
      <c r="VW764" s="138"/>
      <c r="VX764" s="138"/>
      <c r="VY764" s="138"/>
      <c r="VZ764" s="138"/>
      <c r="WA764" s="138"/>
      <c r="WB764" s="138"/>
      <c r="WC764" s="138"/>
      <c r="WD764" s="138"/>
      <c r="WE764" s="138"/>
      <c r="WF764" s="138"/>
      <c r="WG764" s="138"/>
      <c r="WH764" s="138"/>
      <c r="WI764" s="138"/>
      <c r="WJ764" s="138"/>
      <c r="WK764" s="138"/>
      <c r="WL764" s="138"/>
      <c r="WM764" s="138"/>
      <c r="WN764" s="138"/>
      <c r="WO764" s="138"/>
      <c r="WP764" s="138"/>
      <c r="WQ764" s="138"/>
      <c r="WR764" s="138"/>
      <c r="WS764" s="138"/>
      <c r="WT764" s="138"/>
      <c r="WU764" s="138"/>
      <c r="WV764" s="138"/>
      <c r="WW764" s="138"/>
      <c r="WX764" s="138"/>
      <c r="WY764" s="138"/>
      <c r="WZ764" s="138"/>
      <c r="XA764" s="138"/>
      <c r="XB764" s="138"/>
      <c r="XC764" s="138"/>
      <c r="XD764" s="138"/>
      <c r="XE764" s="138"/>
      <c r="XF764" s="138"/>
      <c r="XG764" s="138"/>
      <c r="XH764" s="138"/>
      <c r="XI764" s="138"/>
      <c r="XJ764" s="138"/>
      <c r="XK764" s="138"/>
      <c r="XL764" s="138"/>
      <c r="XM764" s="138"/>
      <c r="XN764" s="138"/>
      <c r="XO764" s="138"/>
      <c r="XP764" s="138"/>
      <c r="XQ764" s="138"/>
      <c r="XR764" s="138"/>
      <c r="XS764" s="138"/>
      <c r="XT764" s="138"/>
      <c r="XU764" s="138"/>
      <c r="XV764" s="138"/>
      <c r="XW764" s="138"/>
      <c r="XX764" s="138"/>
      <c r="XY764" s="138"/>
      <c r="XZ764" s="138"/>
      <c r="YA764" s="138"/>
      <c r="YB764" s="138"/>
      <c r="YC764" s="138"/>
      <c r="YD764" s="138"/>
      <c r="YE764" s="138"/>
      <c r="YF764" s="138"/>
      <c r="YG764" s="138"/>
      <c r="YH764" s="138"/>
      <c r="YI764" s="138"/>
      <c r="YJ764" s="138"/>
      <c r="YK764" s="138"/>
      <c r="YL764" s="138"/>
      <c r="YM764" s="138"/>
      <c r="YN764" s="138"/>
      <c r="YO764" s="138"/>
      <c r="YP764" s="138"/>
      <c r="YQ764" s="138"/>
      <c r="YR764" s="138"/>
      <c r="YS764" s="138"/>
      <c r="YT764" s="138"/>
      <c r="YU764" s="138"/>
      <c r="YV764" s="138"/>
      <c r="YW764" s="138"/>
      <c r="YX764" s="138"/>
      <c r="YY764" s="138"/>
      <c r="YZ764" s="138"/>
      <c r="ZA764" s="138"/>
      <c r="ZB764" s="138"/>
      <c r="ZC764" s="138"/>
      <c r="ZD764" s="138"/>
      <c r="ZE764" s="138"/>
      <c r="ZF764" s="138"/>
      <c r="ZG764" s="138"/>
      <c r="ZH764" s="138"/>
      <c r="ZI764" s="138"/>
      <c r="ZJ764" s="138"/>
      <c r="ZK764" s="138"/>
      <c r="ZL764" s="138"/>
      <c r="ZM764" s="138"/>
      <c r="ZN764" s="138"/>
      <c r="ZO764" s="138"/>
      <c r="ZP764" s="138"/>
      <c r="ZQ764" s="138"/>
      <c r="ZR764" s="138"/>
      <c r="ZS764" s="138"/>
      <c r="ZT764" s="138"/>
      <c r="ZU764" s="138"/>
      <c r="ZV764" s="138"/>
      <c r="ZW764" s="138"/>
      <c r="ZX764" s="138"/>
      <c r="ZY764" s="138"/>
      <c r="ZZ764" s="138"/>
      <c r="AAA764" s="138"/>
      <c r="AAB764" s="138"/>
      <c r="AAC764" s="138"/>
      <c r="AAD764" s="138"/>
      <c r="AAE764" s="138"/>
      <c r="AAF764" s="138"/>
      <c r="AAG764" s="138"/>
      <c r="AAH764" s="138"/>
      <c r="AAI764" s="138"/>
      <c r="AAJ764" s="138"/>
      <c r="AAK764" s="138"/>
      <c r="AAL764" s="138"/>
      <c r="AAM764" s="138"/>
      <c r="AAN764" s="138"/>
      <c r="AAO764" s="138"/>
      <c r="AAP764" s="138"/>
      <c r="AAQ764" s="138"/>
      <c r="AAR764" s="138"/>
      <c r="AAS764" s="138"/>
      <c r="AAT764" s="138"/>
      <c r="AAU764" s="138"/>
      <c r="AAV764" s="138"/>
      <c r="AAW764" s="138"/>
      <c r="AAX764" s="138"/>
      <c r="AAY764" s="138"/>
      <c r="AAZ764" s="138"/>
      <c r="ABA764" s="138"/>
      <c r="ABB764" s="138"/>
      <c r="ABC764" s="138"/>
      <c r="ABD764" s="138"/>
      <c r="ABE764" s="138"/>
      <c r="ABF764" s="138"/>
      <c r="ABG764" s="138"/>
      <c r="ABH764" s="138"/>
      <c r="ABI764" s="138"/>
      <c r="ABJ764" s="138"/>
      <c r="ABK764" s="138"/>
      <c r="ABL764" s="138"/>
      <c r="ABM764" s="138"/>
      <c r="ABN764" s="138"/>
      <c r="ABO764" s="138"/>
      <c r="ABP764" s="138"/>
      <c r="ABQ764" s="138"/>
      <c r="ABR764" s="138"/>
      <c r="ABS764" s="138"/>
      <c r="ABT764" s="138"/>
      <c r="ABU764" s="138"/>
      <c r="ABV764" s="138"/>
      <c r="ABW764" s="138"/>
      <c r="ABX764" s="138"/>
      <c r="ABY764" s="138"/>
      <c r="ABZ764" s="138"/>
      <c r="ACA764" s="138"/>
      <c r="ACB764" s="138"/>
      <c r="ACC764" s="138"/>
      <c r="ACD764" s="138"/>
      <c r="ACE764" s="138"/>
      <c r="ACF764" s="138"/>
      <c r="ACG764" s="138"/>
      <c r="ACH764" s="138"/>
      <c r="ACI764" s="138"/>
      <c r="ACJ764" s="138"/>
      <c r="ACK764" s="138"/>
      <c r="ACL764" s="138"/>
      <c r="ACM764" s="138"/>
      <c r="ACN764" s="138"/>
      <c r="ACO764" s="138"/>
      <c r="ACP764" s="138"/>
      <c r="ACQ764" s="138"/>
      <c r="ACR764" s="138"/>
      <c r="ACS764" s="138"/>
      <c r="ACT764" s="138"/>
      <c r="ACU764" s="138"/>
      <c r="ACV764" s="138"/>
      <c r="ACW764" s="138"/>
      <c r="ACX764" s="138"/>
      <c r="ACY764" s="138"/>
      <c r="ACZ764" s="138"/>
      <c r="ADA764" s="138"/>
      <c r="ADB764" s="138"/>
      <c r="ADC764" s="138"/>
      <c r="ADD764" s="138"/>
      <c r="ADE764" s="138"/>
      <c r="ADF764" s="138"/>
      <c r="ADG764" s="138"/>
      <c r="ADH764" s="138"/>
      <c r="ADI764" s="138"/>
      <c r="ADJ764" s="138"/>
      <c r="ADK764" s="138"/>
      <c r="ADL764" s="138"/>
      <c r="ADM764" s="138"/>
      <c r="ADN764" s="138"/>
      <c r="ADO764" s="138"/>
      <c r="ADP764" s="138"/>
      <c r="ADQ764" s="138"/>
      <c r="ADR764" s="138"/>
      <c r="ADS764" s="138"/>
      <c r="ADT764" s="138"/>
      <c r="ADU764" s="138"/>
      <c r="ADV764" s="138"/>
      <c r="ADW764" s="138"/>
      <c r="ADX764" s="138"/>
      <c r="ADY764" s="138"/>
      <c r="ADZ764" s="138"/>
      <c r="AEA764" s="138"/>
      <c r="AEB764" s="138"/>
      <c r="AEC764" s="138"/>
      <c r="AED764" s="138"/>
      <c r="AEE764" s="138"/>
      <c r="AEF764" s="138"/>
      <c r="AEG764" s="138"/>
      <c r="AEH764" s="138"/>
      <c r="AEI764" s="138"/>
      <c r="AEJ764" s="138"/>
      <c r="AEK764" s="138"/>
      <c r="AEL764" s="138"/>
    </row>
    <row r="765" spans="1:818" s="139" customFormat="1" hidden="1" x14ac:dyDescent="0.25">
      <c r="A765" s="79"/>
      <c r="B765" s="141"/>
      <c r="C765" s="142"/>
      <c r="D765" s="142"/>
      <c r="E765" s="142"/>
      <c r="F765" s="197"/>
      <c r="G765" s="138"/>
      <c r="H765" s="20"/>
      <c r="I765" s="138"/>
      <c r="J765" s="138"/>
      <c r="K765" s="138"/>
      <c r="L765" s="138"/>
      <c r="M765" s="138"/>
      <c r="N765" s="138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143"/>
      <c r="AP765" s="143"/>
      <c r="AQ765" s="143"/>
      <c r="AR765" s="143"/>
      <c r="AS765" s="143"/>
      <c r="AT765" s="143"/>
      <c r="AU765" s="143"/>
      <c r="AV765" s="143"/>
      <c r="AW765" s="143"/>
      <c r="AX765" s="143"/>
      <c r="AY765" s="143"/>
      <c r="AZ765" s="143"/>
      <c r="BA765" s="143"/>
      <c r="BB765" s="143"/>
      <c r="BC765" s="143"/>
      <c r="BD765" s="143"/>
      <c r="BE765" s="143"/>
      <c r="BF765" s="143"/>
      <c r="BG765" s="143"/>
      <c r="BH765" s="143"/>
      <c r="BI765" s="143"/>
      <c r="BJ765" s="143"/>
      <c r="BK765" s="143"/>
      <c r="BL765" s="143"/>
      <c r="BM765" s="143"/>
      <c r="BN765" s="143"/>
      <c r="BO765" s="143"/>
      <c r="BP765" s="143"/>
      <c r="BQ765" s="143"/>
      <c r="BR765" s="143"/>
      <c r="BS765" s="143"/>
      <c r="BT765" s="143"/>
      <c r="BU765" s="143"/>
      <c r="BV765" s="143"/>
      <c r="BW765" s="143"/>
      <c r="BX765" s="143"/>
      <c r="BY765" s="143"/>
      <c r="BZ765" s="143"/>
      <c r="CA765" s="143"/>
      <c r="CB765" s="143"/>
      <c r="CC765" s="143"/>
      <c r="CD765" s="143"/>
      <c r="CE765" s="143"/>
      <c r="CF765" s="143"/>
      <c r="CG765" s="143"/>
      <c r="CH765" s="143"/>
      <c r="CI765" s="143"/>
      <c r="CJ765" s="143"/>
      <c r="CK765" s="143"/>
      <c r="CL765" s="143"/>
      <c r="CM765" s="143"/>
      <c r="CN765" s="143"/>
      <c r="CO765" s="143"/>
      <c r="CP765" s="143"/>
      <c r="CQ765" s="143"/>
      <c r="CR765" s="143"/>
      <c r="CS765" s="143"/>
      <c r="CT765" s="143"/>
      <c r="CU765" s="143"/>
      <c r="CV765" s="143"/>
      <c r="CW765" s="143"/>
      <c r="CX765" s="143"/>
      <c r="CY765" s="143"/>
      <c r="CZ765" s="143"/>
      <c r="DA765" s="143"/>
      <c r="DB765" s="143"/>
      <c r="DC765" s="143"/>
      <c r="DD765" s="143"/>
      <c r="DE765" s="143"/>
      <c r="DF765" s="143"/>
      <c r="DG765" s="143"/>
      <c r="DH765" s="143"/>
      <c r="DI765" s="143"/>
      <c r="DJ765" s="143"/>
      <c r="DK765" s="143"/>
      <c r="DL765" s="143"/>
      <c r="DM765" s="143"/>
      <c r="DN765" s="143"/>
      <c r="DO765" s="143"/>
      <c r="DP765" s="143"/>
      <c r="DQ765" s="143"/>
      <c r="DR765" s="143"/>
      <c r="DS765" s="143"/>
      <c r="DT765" s="143"/>
      <c r="DU765" s="143"/>
      <c r="DV765" s="143"/>
      <c r="DW765" s="143"/>
      <c r="DX765" s="143"/>
      <c r="DY765" s="143"/>
      <c r="DZ765" s="143"/>
      <c r="EA765" s="143"/>
      <c r="EB765" s="143"/>
      <c r="EC765" s="143"/>
      <c r="ED765" s="143"/>
      <c r="EE765" s="143"/>
      <c r="EF765" s="143"/>
      <c r="EG765" s="143"/>
      <c r="EH765" s="143"/>
      <c r="EI765" s="143"/>
      <c r="EJ765" s="143"/>
      <c r="EK765" s="143"/>
      <c r="EL765" s="143"/>
      <c r="EM765" s="143"/>
      <c r="EN765" s="143"/>
      <c r="EO765" s="143"/>
      <c r="EP765" s="143"/>
      <c r="EQ765" s="143"/>
      <c r="ER765" s="143"/>
      <c r="ES765" s="143"/>
      <c r="ET765" s="143"/>
      <c r="EU765" s="143"/>
      <c r="EV765" s="143"/>
      <c r="EW765" s="143"/>
      <c r="EX765" s="143"/>
      <c r="EY765" s="143"/>
      <c r="EZ765" s="143"/>
      <c r="FA765" s="143"/>
      <c r="FB765" s="143"/>
      <c r="FC765" s="143"/>
      <c r="FD765" s="143"/>
      <c r="FE765" s="143"/>
      <c r="FF765" s="143"/>
      <c r="FG765" s="143"/>
      <c r="FH765" s="143"/>
      <c r="FI765" s="143"/>
      <c r="FJ765" s="143"/>
      <c r="FK765" s="143"/>
      <c r="FL765" s="143"/>
      <c r="FM765" s="143"/>
      <c r="FN765" s="143"/>
      <c r="FO765" s="143"/>
      <c r="FP765" s="143"/>
      <c r="FQ765" s="143"/>
      <c r="FR765" s="143"/>
      <c r="FS765" s="143"/>
      <c r="FT765" s="143"/>
      <c r="FU765" s="143"/>
      <c r="FV765" s="143"/>
      <c r="FW765" s="143"/>
      <c r="FX765" s="143"/>
      <c r="FY765" s="143"/>
      <c r="FZ765" s="143"/>
      <c r="GA765" s="143"/>
      <c r="GB765" s="143"/>
      <c r="GC765" s="143"/>
      <c r="GD765" s="143"/>
      <c r="GE765" s="143"/>
      <c r="GF765" s="143"/>
      <c r="GG765" s="143"/>
      <c r="GH765" s="143"/>
      <c r="GI765" s="143"/>
      <c r="GJ765" s="143"/>
      <c r="GK765" s="143"/>
      <c r="GL765" s="143"/>
      <c r="GM765" s="143"/>
      <c r="GN765" s="143"/>
      <c r="GO765" s="143"/>
      <c r="GP765" s="143"/>
      <c r="GQ765" s="143"/>
      <c r="GR765" s="143"/>
      <c r="GS765" s="143"/>
      <c r="GT765" s="143"/>
      <c r="GU765" s="143"/>
      <c r="GV765" s="143"/>
      <c r="GW765" s="143"/>
      <c r="GX765" s="143"/>
      <c r="GY765" s="143"/>
      <c r="GZ765" s="143"/>
      <c r="HA765" s="143"/>
      <c r="HB765" s="143"/>
      <c r="HC765" s="143"/>
      <c r="HD765" s="143"/>
      <c r="HE765" s="143"/>
      <c r="HF765" s="143"/>
      <c r="HG765" s="143"/>
      <c r="HH765" s="143"/>
      <c r="HI765" s="143"/>
      <c r="HJ765" s="143"/>
      <c r="HK765" s="143"/>
      <c r="HL765" s="143"/>
      <c r="HM765" s="143"/>
      <c r="HN765" s="143"/>
      <c r="HO765" s="143"/>
      <c r="HP765" s="143"/>
      <c r="HQ765" s="143"/>
      <c r="HR765" s="143"/>
      <c r="HS765" s="143"/>
      <c r="HT765" s="143"/>
      <c r="HU765" s="143"/>
      <c r="HV765" s="143"/>
      <c r="HW765" s="143"/>
      <c r="HX765" s="143"/>
      <c r="HY765" s="143"/>
      <c r="HZ765" s="143"/>
      <c r="IA765" s="143"/>
      <c r="IB765" s="143"/>
      <c r="IC765" s="143"/>
      <c r="ID765" s="143"/>
      <c r="IE765" s="143"/>
      <c r="IF765" s="143"/>
      <c r="IG765" s="143"/>
      <c r="IH765" s="143"/>
      <c r="II765" s="143"/>
      <c r="IJ765" s="143"/>
      <c r="IK765" s="143"/>
      <c r="IL765" s="143"/>
      <c r="IM765" s="143"/>
      <c r="IN765" s="143"/>
      <c r="IO765" s="143"/>
      <c r="IP765" s="143"/>
      <c r="IQ765" s="143"/>
      <c r="IR765" s="143"/>
      <c r="IS765" s="143"/>
      <c r="IT765" s="143"/>
      <c r="IU765" s="143"/>
      <c r="IV765" s="143"/>
      <c r="IW765" s="143"/>
      <c r="IX765" s="143"/>
      <c r="IY765" s="143"/>
      <c r="IZ765" s="143"/>
      <c r="JA765" s="143"/>
      <c r="JB765" s="143"/>
      <c r="JC765" s="143"/>
      <c r="JD765" s="143"/>
      <c r="JE765" s="143"/>
      <c r="JF765" s="143"/>
      <c r="JG765" s="143"/>
      <c r="JH765" s="143"/>
      <c r="JI765" s="143"/>
      <c r="JJ765" s="143"/>
      <c r="JK765" s="143"/>
      <c r="JL765" s="143"/>
      <c r="JM765" s="143"/>
      <c r="JN765" s="143"/>
      <c r="JO765" s="143"/>
      <c r="JP765" s="143"/>
      <c r="JQ765" s="143"/>
      <c r="JR765" s="143"/>
      <c r="JS765" s="143"/>
      <c r="JT765" s="143"/>
      <c r="JU765" s="143"/>
      <c r="JV765" s="143"/>
      <c r="JW765" s="143"/>
      <c r="JX765" s="143"/>
      <c r="JY765" s="143"/>
      <c r="JZ765" s="143"/>
      <c r="KA765" s="143"/>
      <c r="KB765" s="143"/>
      <c r="KC765" s="143"/>
      <c r="KD765" s="143"/>
      <c r="KE765" s="143"/>
      <c r="KF765" s="143"/>
      <c r="KG765" s="143"/>
      <c r="KH765" s="143"/>
      <c r="KI765" s="143"/>
      <c r="KJ765" s="143"/>
      <c r="KK765" s="143"/>
      <c r="KL765" s="143"/>
      <c r="KM765" s="143"/>
      <c r="KN765" s="143"/>
      <c r="KO765" s="143"/>
      <c r="KP765" s="143"/>
      <c r="KQ765" s="143"/>
      <c r="KR765" s="143"/>
      <c r="KS765" s="143"/>
      <c r="KT765" s="143"/>
      <c r="KU765" s="143"/>
      <c r="KV765" s="143"/>
      <c r="KW765" s="143"/>
      <c r="KX765" s="143"/>
      <c r="KY765" s="143"/>
      <c r="KZ765" s="143"/>
      <c r="LA765" s="143"/>
      <c r="LB765" s="143"/>
      <c r="LC765" s="143"/>
      <c r="LD765" s="143"/>
      <c r="LE765" s="143"/>
      <c r="LF765" s="143"/>
      <c r="LG765" s="143"/>
      <c r="LH765" s="143"/>
      <c r="LI765" s="143"/>
      <c r="LJ765" s="143"/>
      <c r="LK765" s="143"/>
      <c r="LL765" s="143"/>
      <c r="LM765" s="143"/>
      <c r="LN765" s="143"/>
      <c r="LO765" s="143"/>
      <c r="LP765" s="143"/>
      <c r="LQ765" s="143"/>
      <c r="LR765" s="143"/>
      <c r="LS765" s="143"/>
      <c r="LT765" s="143"/>
      <c r="LU765" s="143"/>
      <c r="LV765" s="143"/>
      <c r="LW765" s="143"/>
      <c r="LX765" s="143"/>
      <c r="LY765" s="143"/>
      <c r="LZ765" s="143"/>
      <c r="MA765" s="143"/>
      <c r="MB765" s="143"/>
      <c r="MC765" s="143"/>
      <c r="MD765" s="143"/>
      <c r="ME765" s="143"/>
      <c r="MF765" s="143"/>
      <c r="MG765" s="143"/>
      <c r="MH765" s="143"/>
      <c r="MI765" s="143"/>
      <c r="MJ765" s="143"/>
      <c r="MK765" s="143"/>
      <c r="ML765" s="143"/>
      <c r="MM765" s="143"/>
      <c r="MN765" s="143"/>
      <c r="MO765" s="143"/>
      <c r="MP765" s="143"/>
      <c r="MQ765" s="143"/>
      <c r="MR765" s="143"/>
      <c r="MS765" s="143"/>
      <c r="MT765" s="143"/>
      <c r="MU765" s="143"/>
      <c r="MV765" s="143"/>
      <c r="MW765" s="143"/>
      <c r="MX765" s="143"/>
      <c r="MY765" s="143"/>
      <c r="MZ765" s="143"/>
      <c r="NA765" s="143"/>
      <c r="NB765" s="143"/>
      <c r="NC765" s="143"/>
      <c r="ND765" s="143"/>
      <c r="NE765" s="143"/>
      <c r="NF765" s="143"/>
      <c r="NG765" s="143"/>
      <c r="NH765" s="143"/>
      <c r="NI765" s="143"/>
      <c r="NJ765" s="143"/>
      <c r="NK765" s="143"/>
      <c r="NL765" s="143"/>
      <c r="NM765" s="143"/>
      <c r="NN765" s="143"/>
      <c r="NO765" s="143"/>
      <c r="NP765" s="143"/>
      <c r="NQ765" s="143"/>
      <c r="NR765" s="143"/>
      <c r="NS765" s="143"/>
      <c r="NT765" s="143"/>
      <c r="NU765" s="143"/>
      <c r="NV765" s="143"/>
      <c r="NW765" s="143"/>
      <c r="NX765" s="143"/>
      <c r="NY765" s="143"/>
      <c r="NZ765" s="143"/>
      <c r="OA765" s="143"/>
      <c r="OB765" s="143"/>
      <c r="OC765" s="143"/>
      <c r="OD765" s="143"/>
      <c r="OE765" s="143"/>
      <c r="OF765" s="143"/>
      <c r="OG765" s="143"/>
      <c r="OH765" s="143"/>
      <c r="OI765" s="143"/>
      <c r="OJ765" s="143"/>
      <c r="OK765" s="143"/>
      <c r="OL765" s="143"/>
      <c r="OM765" s="143"/>
      <c r="ON765" s="143"/>
      <c r="OO765" s="143"/>
      <c r="OP765" s="143"/>
      <c r="OQ765" s="143"/>
      <c r="OR765" s="143"/>
      <c r="OS765" s="143"/>
      <c r="OT765" s="143"/>
      <c r="OU765" s="143"/>
      <c r="OV765" s="143"/>
      <c r="OW765" s="143"/>
      <c r="OX765" s="143"/>
      <c r="OY765" s="143"/>
      <c r="OZ765" s="143"/>
      <c r="PA765" s="143"/>
      <c r="PB765" s="143"/>
      <c r="PC765" s="143"/>
      <c r="PD765" s="143"/>
      <c r="PE765" s="143"/>
      <c r="PF765" s="143"/>
      <c r="PG765" s="143"/>
      <c r="PH765" s="143"/>
      <c r="PI765" s="143"/>
      <c r="PJ765" s="143"/>
      <c r="PK765" s="143"/>
      <c r="PL765" s="143"/>
      <c r="PM765" s="143"/>
      <c r="PN765" s="143"/>
      <c r="PO765" s="143"/>
      <c r="PP765" s="143"/>
      <c r="PQ765" s="143"/>
      <c r="PR765" s="143"/>
      <c r="PS765" s="143"/>
      <c r="PT765" s="143"/>
      <c r="PU765" s="143"/>
      <c r="PV765" s="143"/>
      <c r="PW765" s="143"/>
      <c r="PX765" s="143"/>
      <c r="PY765" s="143"/>
      <c r="PZ765" s="143"/>
      <c r="QA765" s="143"/>
      <c r="QB765" s="143"/>
      <c r="QC765" s="143"/>
      <c r="QD765" s="143"/>
      <c r="QE765" s="143"/>
      <c r="QF765" s="143"/>
      <c r="QG765" s="143"/>
      <c r="QH765" s="143"/>
      <c r="QI765" s="143"/>
      <c r="QJ765" s="143"/>
      <c r="QK765" s="143"/>
      <c r="QL765" s="143"/>
      <c r="QM765" s="143"/>
      <c r="QN765" s="143"/>
      <c r="QO765" s="143"/>
      <c r="QP765" s="143"/>
      <c r="QQ765" s="143"/>
      <c r="QR765" s="143"/>
      <c r="QS765" s="143"/>
      <c r="QT765" s="143"/>
      <c r="QU765" s="143"/>
      <c r="QV765" s="143"/>
      <c r="QW765" s="143"/>
      <c r="QX765" s="143"/>
      <c r="QY765" s="143"/>
      <c r="QZ765" s="143"/>
      <c r="RA765" s="143"/>
      <c r="RB765" s="143"/>
      <c r="RC765" s="143"/>
      <c r="RD765" s="143"/>
      <c r="RE765" s="143"/>
      <c r="RF765" s="143"/>
      <c r="RG765" s="143"/>
      <c r="RH765" s="143"/>
      <c r="RI765" s="143"/>
      <c r="RJ765" s="143"/>
      <c r="RK765" s="143"/>
      <c r="RL765" s="143"/>
      <c r="RM765" s="143"/>
      <c r="RN765" s="143"/>
      <c r="RO765" s="143"/>
      <c r="RP765" s="143"/>
      <c r="RQ765" s="143"/>
      <c r="RR765" s="143"/>
      <c r="RS765" s="143"/>
      <c r="RT765" s="143"/>
      <c r="RU765" s="143"/>
      <c r="RV765" s="143"/>
      <c r="RW765" s="143"/>
      <c r="RX765" s="143"/>
      <c r="RY765" s="143"/>
      <c r="RZ765" s="143"/>
      <c r="SA765" s="143"/>
      <c r="SB765" s="143"/>
      <c r="SC765" s="143"/>
      <c r="SD765" s="143"/>
      <c r="SE765" s="143"/>
      <c r="SF765" s="143"/>
      <c r="SG765" s="143"/>
      <c r="SH765" s="143"/>
      <c r="SI765" s="143"/>
      <c r="SJ765" s="143"/>
      <c r="SK765" s="143"/>
      <c r="SL765" s="143"/>
      <c r="SM765" s="143"/>
      <c r="SN765" s="143"/>
      <c r="SO765" s="143"/>
      <c r="SP765" s="143"/>
      <c r="SQ765" s="143"/>
      <c r="SR765" s="143"/>
      <c r="SS765" s="143"/>
      <c r="ST765" s="143"/>
      <c r="SU765" s="143"/>
      <c r="SV765" s="143"/>
      <c r="SW765" s="143"/>
      <c r="SX765" s="143"/>
      <c r="SY765" s="143"/>
      <c r="SZ765" s="143"/>
      <c r="TA765" s="143"/>
      <c r="TB765" s="143"/>
      <c r="TC765" s="143"/>
      <c r="TD765" s="143"/>
      <c r="TE765" s="143"/>
      <c r="TF765" s="143"/>
      <c r="TG765" s="143"/>
      <c r="TH765" s="143"/>
      <c r="TI765" s="143"/>
      <c r="TJ765" s="143"/>
      <c r="TK765" s="143"/>
      <c r="TL765" s="143"/>
      <c r="TM765" s="143"/>
      <c r="TN765" s="143"/>
      <c r="TO765" s="143"/>
      <c r="TP765" s="143"/>
      <c r="TQ765" s="143"/>
      <c r="TR765" s="143"/>
      <c r="TS765" s="143"/>
      <c r="TT765" s="143"/>
      <c r="TU765" s="143"/>
      <c r="TV765" s="143"/>
      <c r="TW765" s="143"/>
      <c r="TX765" s="143"/>
      <c r="TY765" s="143"/>
      <c r="TZ765" s="143"/>
      <c r="UA765" s="143"/>
      <c r="UB765" s="143"/>
      <c r="UC765" s="143"/>
      <c r="UD765" s="143"/>
      <c r="UE765" s="143"/>
      <c r="UF765" s="143"/>
      <c r="UG765" s="143"/>
      <c r="UH765" s="143"/>
      <c r="UI765" s="143"/>
      <c r="UJ765" s="143"/>
      <c r="UK765" s="143"/>
      <c r="UL765" s="143"/>
      <c r="UM765" s="143"/>
      <c r="UN765" s="143"/>
      <c r="UO765" s="143"/>
      <c r="UP765" s="143"/>
      <c r="UQ765" s="143"/>
      <c r="UR765" s="143"/>
      <c r="US765" s="143"/>
      <c r="UT765" s="143"/>
      <c r="UU765" s="143"/>
      <c r="UV765" s="143"/>
      <c r="UW765" s="143"/>
      <c r="UX765" s="143"/>
      <c r="UY765" s="143"/>
      <c r="UZ765" s="143"/>
      <c r="VA765" s="143"/>
      <c r="VB765" s="143"/>
      <c r="VC765" s="143"/>
      <c r="VD765" s="143"/>
      <c r="VE765" s="143"/>
      <c r="VF765" s="143"/>
      <c r="VG765" s="143"/>
      <c r="VH765" s="143"/>
      <c r="VI765" s="143"/>
      <c r="VJ765" s="143"/>
      <c r="VK765" s="143"/>
      <c r="VL765" s="143"/>
      <c r="VM765" s="143"/>
      <c r="VN765" s="143"/>
      <c r="VO765" s="143"/>
      <c r="VP765" s="143"/>
      <c r="VQ765" s="143"/>
      <c r="VR765" s="143"/>
      <c r="VS765" s="143"/>
      <c r="VT765" s="143"/>
      <c r="VU765" s="143"/>
      <c r="VV765" s="143"/>
      <c r="VW765" s="143"/>
      <c r="VX765" s="143"/>
      <c r="VY765" s="143"/>
      <c r="VZ765" s="143"/>
      <c r="WA765" s="143"/>
      <c r="WB765" s="143"/>
      <c r="WC765" s="143"/>
      <c r="WD765" s="143"/>
      <c r="WE765" s="143"/>
      <c r="WF765" s="143"/>
      <c r="WG765" s="143"/>
      <c r="WH765" s="143"/>
      <c r="WI765" s="143"/>
      <c r="WJ765" s="143"/>
      <c r="WK765" s="143"/>
      <c r="WL765" s="143"/>
      <c r="WM765" s="143"/>
      <c r="WN765" s="143"/>
      <c r="WO765" s="143"/>
      <c r="WP765" s="143"/>
      <c r="WQ765" s="143"/>
      <c r="WR765" s="143"/>
      <c r="WS765" s="143"/>
      <c r="WT765" s="143"/>
      <c r="WU765" s="143"/>
      <c r="WV765" s="143"/>
      <c r="WW765" s="143"/>
      <c r="WX765" s="143"/>
      <c r="WY765" s="143"/>
      <c r="WZ765" s="143"/>
      <c r="XA765" s="143"/>
      <c r="XB765" s="143"/>
      <c r="XC765" s="143"/>
      <c r="XD765" s="143"/>
      <c r="XE765" s="143"/>
      <c r="XF765" s="143"/>
      <c r="XG765" s="143"/>
      <c r="XH765" s="143"/>
      <c r="XI765" s="143"/>
      <c r="XJ765" s="143"/>
      <c r="XK765" s="143"/>
      <c r="XL765" s="143"/>
      <c r="XM765" s="143"/>
      <c r="XN765" s="143"/>
      <c r="XO765" s="143"/>
      <c r="XP765" s="143"/>
      <c r="XQ765" s="143"/>
      <c r="XR765" s="143"/>
      <c r="XS765" s="143"/>
      <c r="XT765" s="143"/>
      <c r="XU765" s="143"/>
      <c r="XV765" s="143"/>
      <c r="XW765" s="143"/>
      <c r="XX765" s="143"/>
      <c r="XY765" s="143"/>
      <c r="XZ765" s="143"/>
      <c r="YA765" s="143"/>
      <c r="YB765" s="143"/>
      <c r="YC765" s="143"/>
      <c r="YD765" s="143"/>
      <c r="YE765" s="143"/>
      <c r="YF765" s="143"/>
      <c r="YG765" s="143"/>
      <c r="YH765" s="143"/>
      <c r="YI765" s="143"/>
      <c r="YJ765" s="143"/>
      <c r="YK765" s="143"/>
      <c r="YL765" s="143"/>
      <c r="YM765" s="143"/>
      <c r="YN765" s="143"/>
      <c r="YO765" s="143"/>
      <c r="YP765" s="143"/>
      <c r="YQ765" s="143"/>
      <c r="YR765" s="143"/>
      <c r="YS765" s="143"/>
      <c r="YT765" s="143"/>
      <c r="YU765" s="143"/>
      <c r="YV765" s="143"/>
      <c r="YW765" s="143"/>
      <c r="YX765" s="143"/>
      <c r="YY765" s="143"/>
      <c r="YZ765" s="143"/>
      <c r="ZA765" s="143"/>
      <c r="ZB765" s="143"/>
      <c r="ZC765" s="143"/>
      <c r="ZD765" s="143"/>
      <c r="ZE765" s="143"/>
      <c r="ZF765" s="143"/>
      <c r="ZG765" s="143"/>
      <c r="ZH765" s="143"/>
      <c r="ZI765" s="143"/>
      <c r="ZJ765" s="143"/>
      <c r="ZK765" s="143"/>
      <c r="ZL765" s="143"/>
      <c r="ZM765" s="143"/>
      <c r="ZN765" s="143"/>
      <c r="ZO765" s="143"/>
      <c r="ZP765" s="143"/>
      <c r="ZQ765" s="143"/>
      <c r="ZR765" s="143"/>
      <c r="ZS765" s="143"/>
      <c r="ZT765" s="143"/>
      <c r="ZU765" s="143"/>
      <c r="ZV765" s="143"/>
      <c r="ZW765" s="143"/>
      <c r="ZX765" s="143"/>
      <c r="ZY765" s="143"/>
      <c r="ZZ765" s="143"/>
      <c r="AAA765" s="143"/>
      <c r="AAB765" s="143"/>
      <c r="AAC765" s="143"/>
      <c r="AAD765" s="143"/>
      <c r="AAE765" s="143"/>
      <c r="AAF765" s="143"/>
      <c r="AAG765" s="143"/>
      <c r="AAH765" s="143"/>
      <c r="AAI765" s="143"/>
      <c r="AAJ765" s="143"/>
      <c r="AAK765" s="143"/>
      <c r="AAL765" s="143"/>
      <c r="AAM765" s="143"/>
      <c r="AAN765" s="143"/>
      <c r="AAO765" s="143"/>
      <c r="AAP765" s="143"/>
      <c r="AAQ765" s="143"/>
      <c r="AAR765" s="143"/>
      <c r="AAS765" s="143"/>
      <c r="AAT765" s="143"/>
      <c r="AAU765" s="143"/>
      <c r="AAV765" s="143"/>
      <c r="AAW765" s="143"/>
      <c r="AAX765" s="143"/>
      <c r="AAY765" s="143"/>
      <c r="AAZ765" s="143"/>
      <c r="ABA765" s="143"/>
      <c r="ABB765" s="143"/>
      <c r="ABC765" s="143"/>
      <c r="ABD765" s="143"/>
      <c r="ABE765" s="143"/>
      <c r="ABF765" s="143"/>
      <c r="ABG765" s="143"/>
      <c r="ABH765" s="143"/>
      <c r="ABI765" s="143"/>
      <c r="ABJ765" s="143"/>
      <c r="ABK765" s="143"/>
      <c r="ABL765" s="143"/>
      <c r="ABM765" s="143"/>
      <c r="ABN765" s="143"/>
      <c r="ABO765" s="143"/>
      <c r="ABP765" s="143"/>
      <c r="ABQ765" s="143"/>
      <c r="ABR765" s="143"/>
      <c r="ABS765" s="143"/>
      <c r="ABT765" s="143"/>
      <c r="ABU765" s="143"/>
      <c r="ABV765" s="143"/>
      <c r="ABW765" s="143"/>
      <c r="ABX765" s="143"/>
      <c r="ABY765" s="143"/>
      <c r="ABZ765" s="143"/>
      <c r="ACA765" s="143"/>
      <c r="ACB765" s="143"/>
      <c r="ACC765" s="143"/>
      <c r="ACD765" s="143"/>
      <c r="ACE765" s="143"/>
      <c r="ACF765" s="143"/>
      <c r="ACG765" s="143"/>
      <c r="ACH765" s="143"/>
      <c r="ACI765" s="143"/>
      <c r="ACJ765" s="143"/>
      <c r="ACK765" s="143"/>
      <c r="ACL765" s="143"/>
      <c r="ACM765" s="143"/>
      <c r="ACN765" s="143"/>
      <c r="ACO765" s="143"/>
      <c r="ACP765" s="143"/>
      <c r="ACQ765" s="143"/>
      <c r="ACR765" s="143"/>
      <c r="ACS765" s="143"/>
      <c r="ACT765" s="143"/>
      <c r="ACU765" s="143"/>
      <c r="ACV765" s="143"/>
      <c r="ACW765" s="143"/>
      <c r="ACX765" s="143"/>
      <c r="ACY765" s="143"/>
      <c r="ACZ765" s="143"/>
      <c r="ADA765" s="143"/>
      <c r="ADB765" s="143"/>
      <c r="ADC765" s="143"/>
      <c r="ADD765" s="143"/>
      <c r="ADE765" s="143"/>
      <c r="ADF765" s="143"/>
      <c r="ADG765" s="143"/>
      <c r="ADH765" s="143"/>
      <c r="ADI765" s="143"/>
      <c r="ADJ765" s="143"/>
      <c r="ADK765" s="143"/>
      <c r="ADL765" s="143"/>
      <c r="ADM765" s="143"/>
      <c r="ADN765" s="143"/>
      <c r="ADO765" s="143"/>
      <c r="ADP765" s="143"/>
      <c r="ADQ765" s="143"/>
      <c r="ADR765" s="143"/>
      <c r="ADS765" s="143"/>
      <c r="ADT765" s="143"/>
      <c r="ADU765" s="143"/>
      <c r="ADV765" s="143"/>
      <c r="ADW765" s="143"/>
      <c r="ADX765" s="143"/>
      <c r="ADY765" s="143"/>
      <c r="ADZ765" s="143"/>
      <c r="AEA765" s="143"/>
      <c r="AEB765" s="143"/>
      <c r="AEC765" s="143"/>
      <c r="AED765" s="143"/>
      <c r="AEE765" s="143"/>
      <c r="AEF765" s="143"/>
      <c r="AEG765" s="143"/>
      <c r="AEH765" s="143"/>
      <c r="AEI765" s="143"/>
      <c r="AEJ765" s="143"/>
      <c r="AEK765" s="143"/>
      <c r="AEL765" s="143"/>
    </row>
    <row r="766" spans="1:818" s="139" customFormat="1" hidden="1" x14ac:dyDescent="0.25">
      <c r="A766" s="79"/>
      <c r="B766" s="141"/>
      <c r="C766" s="142"/>
      <c r="D766" s="142"/>
      <c r="E766" s="142"/>
      <c r="F766" s="197"/>
      <c r="G766" s="138"/>
      <c r="H766" s="20"/>
      <c r="I766" s="138"/>
      <c r="J766" s="138"/>
      <c r="K766" s="138"/>
      <c r="L766" s="138"/>
      <c r="M766" s="138"/>
      <c r="N766" s="138"/>
    </row>
    <row r="767" spans="1:818" hidden="1" x14ac:dyDescent="0.25">
      <c r="A767" s="3"/>
      <c r="B767" s="204"/>
      <c r="C767" s="133"/>
      <c r="D767" s="8"/>
      <c r="E767" s="8"/>
      <c r="F767" s="9"/>
      <c r="G767" s="20"/>
      <c r="H767" s="20"/>
    </row>
    <row r="768" spans="1:818" hidden="1" x14ac:dyDescent="0.25">
      <c r="A768" s="3"/>
      <c r="B768" s="204"/>
      <c r="C768" s="133"/>
      <c r="D768" s="8"/>
      <c r="E768" s="8"/>
      <c r="F768" s="9"/>
      <c r="G768" s="20"/>
      <c r="H768" s="20"/>
    </row>
    <row r="769" spans="1:14" ht="15.75" hidden="1" customHeight="1" x14ac:dyDescent="0.25">
      <c r="A769" s="236"/>
      <c r="B769" s="229"/>
      <c r="C769" s="238"/>
      <c r="D769" s="237"/>
      <c r="E769" s="237"/>
      <c r="F769" s="235"/>
      <c r="G769" s="20"/>
      <c r="H769" s="20"/>
    </row>
    <row r="770" spans="1:14" ht="15.75" hidden="1" customHeight="1" x14ac:dyDescent="0.25">
      <c r="A770" s="236"/>
      <c r="B770" s="229"/>
      <c r="C770" s="238"/>
      <c r="D770" s="237"/>
      <c r="E770" s="237"/>
      <c r="F770" s="235"/>
      <c r="G770" s="20"/>
      <c r="H770" s="20"/>
    </row>
    <row r="771" spans="1:14" ht="15.75" hidden="1" customHeight="1" x14ac:dyDescent="0.25">
      <c r="A771" s="236"/>
      <c r="B771" s="229"/>
      <c r="C771" s="238"/>
      <c r="D771" s="237"/>
      <c r="E771" s="237"/>
      <c r="F771" s="235"/>
      <c r="G771" s="20"/>
      <c r="H771" s="20"/>
    </row>
    <row r="772" spans="1:14" hidden="1" x14ac:dyDescent="0.25">
      <c r="A772" s="3"/>
      <c r="B772" s="204"/>
      <c r="C772" s="133"/>
      <c r="D772" s="8"/>
      <c r="E772" s="8"/>
      <c r="F772" s="9"/>
      <c r="G772" s="20"/>
      <c r="H772" s="20"/>
    </row>
    <row r="773" spans="1:14" hidden="1" x14ac:dyDescent="0.25">
      <c r="A773" s="3"/>
      <c r="B773" s="204"/>
      <c r="C773" s="133"/>
      <c r="D773" s="8"/>
      <c r="E773" s="8"/>
      <c r="F773" s="9"/>
      <c r="G773" s="20"/>
      <c r="H773" s="20"/>
    </row>
    <row r="774" spans="1:14" ht="31.5" hidden="1" x14ac:dyDescent="0.25">
      <c r="A774" s="3"/>
      <c r="B774" s="95" t="s">
        <v>256</v>
      </c>
      <c r="C774" s="24">
        <f>C775</f>
        <v>0</v>
      </c>
      <c r="D774" s="24">
        <f t="shared" ref="D774:E774" si="200">D775</f>
        <v>0</v>
      </c>
      <c r="E774" s="24">
        <f t="shared" si="200"/>
        <v>0</v>
      </c>
      <c r="F774" s="9"/>
      <c r="G774" s="20"/>
      <c r="H774" s="20"/>
    </row>
    <row r="775" spans="1:14" hidden="1" x14ac:dyDescent="0.25">
      <c r="A775" s="3"/>
      <c r="B775" s="204"/>
      <c r="C775" s="133"/>
      <c r="D775" s="8"/>
      <c r="E775" s="8"/>
      <c r="F775" s="9"/>
      <c r="G775" s="20"/>
      <c r="H775" s="20"/>
    </row>
    <row r="776" spans="1:14" ht="47.25" x14ac:dyDescent="0.25">
      <c r="A776" s="3" t="s">
        <v>102</v>
      </c>
      <c r="B776" s="99" t="s">
        <v>235</v>
      </c>
      <c r="C776" s="10">
        <f>C777+C783+C788</f>
        <v>0</v>
      </c>
      <c r="D776" s="10">
        <f t="shared" ref="D776:E776" si="201">D777+D783+D788</f>
        <v>730481</v>
      </c>
      <c r="E776" s="10">
        <f t="shared" si="201"/>
        <v>0</v>
      </c>
      <c r="F776" s="98"/>
      <c r="G776" s="144"/>
      <c r="H776" s="20"/>
      <c r="I776" s="145"/>
      <c r="J776" s="145"/>
      <c r="K776" s="145"/>
      <c r="L776" s="145"/>
      <c r="M776" s="134"/>
      <c r="N776" s="146"/>
    </row>
    <row r="777" spans="1:14" ht="63" hidden="1" x14ac:dyDescent="0.25">
      <c r="A777" s="3" t="s">
        <v>103</v>
      </c>
      <c r="B777" s="99" t="s">
        <v>48</v>
      </c>
      <c r="C777" s="10">
        <f>C778</f>
        <v>0</v>
      </c>
      <c r="D777" s="10">
        <f t="shared" ref="D777:E777" si="202">D778</f>
        <v>0</v>
      </c>
      <c r="E777" s="10">
        <f t="shared" si="202"/>
        <v>0</v>
      </c>
      <c r="F777" s="37"/>
      <c r="G777" s="20"/>
      <c r="H777" s="20"/>
    </row>
    <row r="778" spans="1:14" ht="31.5" hidden="1" x14ac:dyDescent="0.25">
      <c r="A778" s="3"/>
      <c r="B778" s="95" t="s">
        <v>111</v>
      </c>
      <c r="C778" s="24">
        <f>SUM(C779:C782)</f>
        <v>0</v>
      </c>
      <c r="D778" s="24">
        <f t="shared" ref="D778:E778" si="203">SUM(D779:D782)</f>
        <v>0</v>
      </c>
      <c r="E778" s="24">
        <f t="shared" si="203"/>
        <v>0</v>
      </c>
      <c r="F778" s="37"/>
      <c r="G778" s="20"/>
      <c r="H778" s="20"/>
    </row>
    <row r="779" spans="1:14" ht="111.75" hidden="1" customHeight="1" x14ac:dyDescent="0.25">
      <c r="A779" s="3"/>
      <c r="B779" s="108" t="s">
        <v>290</v>
      </c>
      <c r="C779" s="8"/>
      <c r="D779" s="8"/>
      <c r="E779" s="8"/>
      <c r="F779" s="9"/>
      <c r="G779" s="20"/>
      <c r="H779" s="20"/>
    </row>
    <row r="780" spans="1:14" ht="65.25" hidden="1" customHeight="1" x14ac:dyDescent="0.25">
      <c r="A780" s="3"/>
      <c r="B780" s="108" t="s">
        <v>289</v>
      </c>
      <c r="C780" s="55"/>
      <c r="D780" s="8"/>
      <c r="E780" s="55"/>
      <c r="F780" s="97"/>
      <c r="G780" s="20"/>
      <c r="H780" s="20"/>
    </row>
    <row r="781" spans="1:14" ht="129.75" hidden="1" customHeight="1" x14ac:dyDescent="0.25">
      <c r="A781" s="3"/>
      <c r="B781" s="108" t="s">
        <v>286</v>
      </c>
      <c r="C781" s="55"/>
      <c r="D781" s="55"/>
      <c r="E781" s="55"/>
      <c r="F781" s="97"/>
      <c r="G781" s="20"/>
      <c r="H781" s="20"/>
    </row>
    <row r="782" spans="1:14" hidden="1" x14ac:dyDescent="0.25">
      <c r="A782" s="3"/>
      <c r="B782" s="114"/>
      <c r="C782" s="58"/>
      <c r="D782" s="55"/>
      <c r="E782" s="55"/>
      <c r="F782" s="97"/>
      <c r="G782" s="20"/>
      <c r="H782" s="20"/>
    </row>
    <row r="783" spans="1:14" ht="47.25" hidden="1" x14ac:dyDescent="0.25">
      <c r="A783" s="3" t="s">
        <v>116</v>
      </c>
      <c r="B783" s="99" t="s">
        <v>236</v>
      </c>
      <c r="C783" s="10">
        <f>C784</f>
        <v>0</v>
      </c>
      <c r="D783" s="10">
        <f t="shared" ref="D783:E783" si="204">D784</f>
        <v>0</v>
      </c>
      <c r="E783" s="10">
        <f t="shared" si="204"/>
        <v>0</v>
      </c>
      <c r="F783" s="6"/>
      <c r="G783" s="20"/>
      <c r="H783" s="20"/>
    </row>
    <row r="784" spans="1:14" ht="31.5" hidden="1" x14ac:dyDescent="0.25">
      <c r="A784" s="3"/>
      <c r="B784" s="113" t="s">
        <v>111</v>
      </c>
      <c r="C784" s="24">
        <f>C785+C786+C787</f>
        <v>0</v>
      </c>
      <c r="D784" s="24">
        <f t="shared" ref="D784:E784" si="205">D785+D786+D787</f>
        <v>0</v>
      </c>
      <c r="E784" s="24">
        <f t="shared" si="205"/>
        <v>0</v>
      </c>
      <c r="F784" s="37"/>
      <c r="G784" s="20"/>
      <c r="H784" s="20"/>
    </row>
    <row r="785" spans="1:8" hidden="1" x14ac:dyDescent="0.25">
      <c r="A785" s="3"/>
      <c r="B785" s="147" t="s">
        <v>286</v>
      </c>
      <c r="C785" s="8"/>
      <c r="D785" s="8"/>
      <c r="E785" s="8"/>
      <c r="F785" s="9"/>
      <c r="G785" s="20"/>
      <c r="H785" s="20"/>
    </row>
    <row r="786" spans="1:8" hidden="1" x14ac:dyDescent="0.25">
      <c r="A786" s="3"/>
      <c r="B786" s="114"/>
      <c r="C786" s="8"/>
      <c r="D786" s="8"/>
      <c r="E786" s="8"/>
      <c r="F786" s="37"/>
      <c r="G786" s="20"/>
      <c r="H786" s="20"/>
    </row>
    <row r="787" spans="1:8" hidden="1" x14ac:dyDescent="0.25">
      <c r="A787" s="3"/>
      <c r="B787" s="25"/>
      <c r="C787" s="58"/>
      <c r="D787" s="55"/>
      <c r="E787" s="55"/>
      <c r="F787" s="37"/>
      <c r="G787" s="20"/>
      <c r="H787" s="20"/>
    </row>
    <row r="788" spans="1:8" ht="78" customHeight="1" x14ac:dyDescent="0.25">
      <c r="A788" s="3" t="s">
        <v>135</v>
      </c>
      <c r="B788" s="21" t="s">
        <v>237</v>
      </c>
      <c r="C788" s="10">
        <f>C789</f>
        <v>0</v>
      </c>
      <c r="D788" s="10">
        <f t="shared" ref="D788:E788" si="206">D789</f>
        <v>730481</v>
      </c>
      <c r="E788" s="10">
        <f t="shared" si="206"/>
        <v>0</v>
      </c>
      <c r="F788" s="97"/>
      <c r="G788" s="20"/>
      <c r="H788" s="20"/>
    </row>
    <row r="789" spans="1:8" ht="31.5" x14ac:dyDescent="0.25">
      <c r="A789" s="3"/>
      <c r="B789" s="113" t="s">
        <v>111</v>
      </c>
      <c r="C789" s="24">
        <f>SUM(C790:C792)</f>
        <v>0</v>
      </c>
      <c r="D789" s="24">
        <f t="shared" ref="D789:E789" si="207">SUM(D790:D792)</f>
        <v>730481</v>
      </c>
      <c r="E789" s="24">
        <f t="shared" si="207"/>
        <v>0</v>
      </c>
      <c r="F789" s="97"/>
      <c r="G789" s="20"/>
      <c r="H789" s="20"/>
    </row>
    <row r="790" spans="1:8" ht="51" customHeight="1" x14ac:dyDescent="0.25">
      <c r="A790" s="3"/>
      <c r="B790" s="7" t="s">
        <v>290</v>
      </c>
      <c r="C790" s="8"/>
      <c r="D790" s="8">
        <v>730481</v>
      </c>
      <c r="E790" s="8"/>
      <c r="F790" s="97" t="s">
        <v>477</v>
      </c>
      <c r="G790" s="20"/>
      <c r="H790" s="20"/>
    </row>
    <row r="791" spans="1:8" hidden="1" x14ac:dyDescent="0.25">
      <c r="A791" s="3"/>
      <c r="B791" s="114"/>
      <c r="C791" s="8"/>
      <c r="D791" s="8"/>
      <c r="E791" s="8"/>
      <c r="F791" s="80"/>
      <c r="G791" s="20"/>
      <c r="H791" s="20"/>
    </row>
    <row r="792" spans="1:8" hidden="1" x14ac:dyDescent="0.25">
      <c r="A792" s="3"/>
      <c r="B792" s="114"/>
      <c r="C792" s="8"/>
      <c r="D792" s="104"/>
      <c r="E792" s="8"/>
      <c r="F792" s="80"/>
      <c r="G792" s="20"/>
      <c r="H792" s="20"/>
    </row>
    <row r="793" spans="1:8" ht="47.25" x14ac:dyDescent="0.25">
      <c r="A793" s="3" t="s">
        <v>3</v>
      </c>
      <c r="B793" s="99" t="s">
        <v>238</v>
      </c>
      <c r="C793" s="10">
        <f>C794+C810+C814+C817+C822</f>
        <v>448253900</v>
      </c>
      <c r="D793" s="10">
        <f t="shared" ref="D793:E793" si="208">D794+D810+D814+D817+D822</f>
        <v>4834956</v>
      </c>
      <c r="E793" s="10">
        <f t="shared" si="208"/>
        <v>5796312</v>
      </c>
      <c r="F793" s="37"/>
      <c r="G793" s="20"/>
      <c r="H793" s="20"/>
    </row>
    <row r="794" spans="1:8" ht="47.25" x14ac:dyDescent="0.25">
      <c r="A794" s="3" t="s">
        <v>4</v>
      </c>
      <c r="B794" s="21" t="s">
        <v>239</v>
      </c>
      <c r="C794" s="10">
        <f>C795</f>
        <v>448253900</v>
      </c>
      <c r="D794" s="10">
        <f t="shared" ref="D794:E794" si="209">D795</f>
        <v>4834956</v>
      </c>
      <c r="E794" s="10">
        <f t="shared" si="209"/>
        <v>5725352</v>
      </c>
      <c r="F794" s="37"/>
      <c r="G794" s="20"/>
      <c r="H794" s="20"/>
    </row>
    <row r="795" spans="1:8" ht="35.25" customHeight="1" x14ac:dyDescent="0.25">
      <c r="A795" s="79"/>
      <c r="B795" s="93" t="s">
        <v>54</v>
      </c>
      <c r="C795" s="24">
        <f>SUM(C796:C805)</f>
        <v>448253900</v>
      </c>
      <c r="D795" s="24">
        <f t="shared" ref="D795:E795" si="210">SUM(D796:D805)</f>
        <v>4834956</v>
      </c>
      <c r="E795" s="24">
        <f t="shared" si="210"/>
        <v>5725352</v>
      </c>
      <c r="F795" s="37"/>
      <c r="G795" s="20"/>
      <c r="H795" s="20"/>
    </row>
    <row r="796" spans="1:8" ht="48" customHeight="1" x14ac:dyDescent="0.25">
      <c r="A796" s="79"/>
      <c r="B796" s="148" t="s">
        <v>277</v>
      </c>
      <c r="C796" s="8">
        <v>-1677090</v>
      </c>
      <c r="D796" s="8"/>
      <c r="E796" s="8">
        <v>620294</v>
      </c>
      <c r="F796" s="9" t="s">
        <v>448</v>
      </c>
      <c r="G796" s="20"/>
      <c r="H796" s="20"/>
    </row>
    <row r="797" spans="1:8" ht="49.5" customHeight="1" x14ac:dyDescent="0.25">
      <c r="A797" s="79"/>
      <c r="B797" s="148" t="s">
        <v>278</v>
      </c>
      <c r="C797" s="8">
        <v>-240510</v>
      </c>
      <c r="D797" s="8"/>
      <c r="E797" s="8"/>
      <c r="F797" s="9" t="s">
        <v>448</v>
      </c>
      <c r="G797" s="20"/>
      <c r="H797" s="20"/>
    </row>
    <row r="798" spans="1:8" ht="68.25" customHeight="1" x14ac:dyDescent="0.25">
      <c r="A798" s="79"/>
      <c r="B798" s="148" t="s">
        <v>279</v>
      </c>
      <c r="C798" s="8">
        <v>427318700</v>
      </c>
      <c r="D798" s="8"/>
      <c r="E798" s="8"/>
      <c r="F798" s="209" t="s">
        <v>450</v>
      </c>
      <c r="G798" s="20"/>
      <c r="H798" s="20"/>
    </row>
    <row r="799" spans="1:8" ht="81" customHeight="1" x14ac:dyDescent="0.25">
      <c r="A799" s="79"/>
      <c r="B799" s="148" t="s">
        <v>382</v>
      </c>
      <c r="C799" s="8">
        <v>22852800</v>
      </c>
      <c r="D799" s="8">
        <v>4834956</v>
      </c>
      <c r="E799" s="8"/>
      <c r="F799" s="9" t="s">
        <v>470</v>
      </c>
      <c r="G799" s="20"/>
      <c r="H799" s="20"/>
    </row>
    <row r="800" spans="1:8" ht="84.75" hidden="1" customHeight="1" x14ac:dyDescent="0.25">
      <c r="A800" s="79"/>
      <c r="B800" s="148"/>
      <c r="C800" s="8"/>
      <c r="D800" s="8"/>
      <c r="E800" s="8"/>
      <c r="F800" s="9"/>
      <c r="G800" s="20"/>
      <c r="H800" s="20"/>
    </row>
    <row r="801" spans="1:14" ht="46.5" hidden="1" customHeight="1" x14ac:dyDescent="0.25">
      <c r="A801" s="79"/>
      <c r="B801" s="148"/>
      <c r="C801" s="8"/>
      <c r="D801" s="8"/>
      <c r="E801" s="8"/>
      <c r="F801" s="34"/>
      <c r="G801" s="20"/>
      <c r="H801" s="20"/>
    </row>
    <row r="802" spans="1:14" hidden="1" x14ac:dyDescent="0.25">
      <c r="A802" s="79"/>
      <c r="B802" s="148"/>
      <c r="C802" s="8"/>
      <c r="D802" s="8"/>
      <c r="E802" s="8"/>
      <c r="F802" s="34"/>
      <c r="G802" s="20"/>
      <c r="H802" s="20"/>
    </row>
    <row r="803" spans="1:14" ht="65.25" hidden="1" customHeight="1" x14ac:dyDescent="0.25">
      <c r="A803" s="79"/>
      <c r="B803" s="148"/>
      <c r="C803" s="8"/>
      <c r="D803" s="8"/>
      <c r="E803" s="8"/>
      <c r="F803" s="9"/>
      <c r="G803" s="20"/>
      <c r="H803" s="20"/>
    </row>
    <row r="804" spans="1:14" ht="49.5" hidden="1" customHeight="1" x14ac:dyDescent="0.25">
      <c r="A804" s="79"/>
      <c r="B804" s="148"/>
      <c r="C804" s="8"/>
      <c r="D804" s="8"/>
      <c r="E804" s="8"/>
      <c r="F804" s="9"/>
      <c r="G804" s="20"/>
      <c r="H804" s="20"/>
    </row>
    <row r="805" spans="1:14" s="74" customFormat="1" ht="33.75" customHeight="1" x14ac:dyDescent="0.25">
      <c r="A805" s="149"/>
      <c r="B805" s="148" t="s">
        <v>280</v>
      </c>
      <c r="C805" s="8"/>
      <c r="D805" s="8"/>
      <c r="E805" s="8">
        <v>5105058</v>
      </c>
      <c r="F805" s="209" t="s">
        <v>451</v>
      </c>
      <c r="G805" s="72"/>
      <c r="H805" s="20"/>
      <c r="I805" s="73"/>
      <c r="J805" s="73"/>
      <c r="K805" s="73"/>
      <c r="L805" s="73"/>
      <c r="M805" s="73"/>
      <c r="N805" s="73"/>
    </row>
    <row r="806" spans="1:14" hidden="1" x14ac:dyDescent="0.25">
      <c r="A806" s="79"/>
      <c r="B806" s="77"/>
      <c r="C806" s="8"/>
      <c r="D806" s="8"/>
      <c r="E806" s="8"/>
      <c r="F806" s="80"/>
      <c r="G806" s="20"/>
      <c r="H806" s="20"/>
    </row>
    <row r="807" spans="1:14" hidden="1" x14ac:dyDescent="0.25">
      <c r="A807" s="79"/>
      <c r="B807" s="77"/>
      <c r="C807" s="8"/>
      <c r="D807" s="8"/>
      <c r="E807" s="8"/>
      <c r="F807" s="9"/>
      <c r="G807" s="20"/>
      <c r="H807" s="20"/>
    </row>
    <row r="808" spans="1:14" hidden="1" x14ac:dyDescent="0.25">
      <c r="A808" s="79"/>
      <c r="B808" s="77"/>
      <c r="C808" s="8"/>
      <c r="D808" s="8"/>
      <c r="E808" s="8"/>
      <c r="F808" s="9"/>
      <c r="G808" s="20"/>
      <c r="H808" s="20"/>
    </row>
    <row r="809" spans="1:14" hidden="1" x14ac:dyDescent="0.25">
      <c r="A809" s="79"/>
      <c r="B809" s="148"/>
      <c r="C809" s="8"/>
      <c r="D809" s="8"/>
      <c r="E809" s="8"/>
      <c r="F809" s="9"/>
      <c r="G809" s="20"/>
      <c r="H809" s="20"/>
    </row>
    <row r="810" spans="1:14" ht="63" x14ac:dyDescent="0.25">
      <c r="A810" s="3" t="s">
        <v>47</v>
      </c>
      <c r="B810" s="96" t="s">
        <v>110</v>
      </c>
      <c r="C810" s="10">
        <f>C811</f>
        <v>0</v>
      </c>
      <c r="D810" s="10">
        <f t="shared" ref="D810:E810" si="211">D811</f>
        <v>0</v>
      </c>
      <c r="E810" s="10">
        <f t="shared" si="211"/>
        <v>70960</v>
      </c>
      <c r="F810" s="37"/>
      <c r="G810" s="20"/>
      <c r="H810" s="20"/>
    </row>
    <row r="811" spans="1:14" ht="33" customHeight="1" x14ac:dyDescent="0.25">
      <c r="A811" s="3"/>
      <c r="B811" s="93" t="s">
        <v>54</v>
      </c>
      <c r="C811" s="24">
        <f>SUM(C812:C813)</f>
        <v>0</v>
      </c>
      <c r="D811" s="24">
        <f t="shared" ref="D811:E811" si="212">SUM(D812:D813)</f>
        <v>0</v>
      </c>
      <c r="E811" s="24">
        <f t="shared" si="212"/>
        <v>70960</v>
      </c>
      <c r="F811" s="33"/>
      <c r="G811" s="20"/>
      <c r="H811" s="20"/>
    </row>
    <row r="812" spans="1:14" ht="78.75" customHeight="1" x14ac:dyDescent="0.25">
      <c r="A812" s="3"/>
      <c r="B812" s="108" t="s">
        <v>303</v>
      </c>
      <c r="C812" s="8"/>
      <c r="D812" s="8"/>
      <c r="E812" s="8">
        <v>70960</v>
      </c>
      <c r="F812" s="34" t="s">
        <v>449</v>
      </c>
      <c r="G812" s="20"/>
      <c r="H812" s="20"/>
    </row>
    <row r="813" spans="1:14" hidden="1" x14ac:dyDescent="0.25">
      <c r="A813" s="3"/>
      <c r="B813" s="77"/>
      <c r="C813" s="8"/>
      <c r="D813" s="8"/>
      <c r="E813" s="8"/>
      <c r="F813" s="9"/>
      <c r="G813" s="20"/>
      <c r="H813" s="20"/>
    </row>
    <row r="814" spans="1:14" ht="128.25" hidden="1" customHeight="1" x14ac:dyDescent="0.25">
      <c r="A814" s="3" t="s">
        <v>51</v>
      </c>
      <c r="B814" s="96" t="s">
        <v>240</v>
      </c>
      <c r="C814" s="10">
        <f>C815</f>
        <v>0</v>
      </c>
      <c r="D814" s="10">
        <f t="shared" ref="D814:E815" si="213">D815</f>
        <v>0</v>
      </c>
      <c r="E814" s="10">
        <f t="shared" si="213"/>
        <v>0</v>
      </c>
      <c r="F814" s="37"/>
      <c r="G814" s="20"/>
      <c r="H814" s="20"/>
    </row>
    <row r="815" spans="1:14" hidden="1" x14ac:dyDescent="0.25">
      <c r="A815" s="3"/>
      <c r="B815" s="23" t="s">
        <v>53</v>
      </c>
      <c r="C815" s="24">
        <f>C816</f>
        <v>0</v>
      </c>
      <c r="D815" s="24">
        <f t="shared" si="213"/>
        <v>0</v>
      </c>
      <c r="E815" s="24">
        <f t="shared" si="213"/>
        <v>0</v>
      </c>
      <c r="F815" s="37"/>
      <c r="G815" s="20"/>
      <c r="H815" s="20"/>
    </row>
    <row r="816" spans="1:14" hidden="1" x14ac:dyDescent="0.25">
      <c r="A816" s="3"/>
      <c r="B816" s="150"/>
      <c r="C816" s="8"/>
      <c r="D816" s="8"/>
      <c r="E816" s="8"/>
      <c r="F816" s="37"/>
      <c r="G816" s="20"/>
      <c r="H816" s="20"/>
    </row>
    <row r="817" spans="1:8" ht="47.25" hidden="1" x14ac:dyDescent="0.25">
      <c r="A817" s="3" t="s">
        <v>5</v>
      </c>
      <c r="B817" s="21" t="s">
        <v>6</v>
      </c>
      <c r="C817" s="10">
        <f>C818</f>
        <v>0</v>
      </c>
      <c r="D817" s="10">
        <f t="shared" ref="D817:E817" si="214">D818</f>
        <v>0</v>
      </c>
      <c r="E817" s="10">
        <f t="shared" si="214"/>
        <v>0</v>
      </c>
      <c r="F817" s="37"/>
      <c r="G817" s="20"/>
      <c r="H817" s="20"/>
    </row>
    <row r="818" spans="1:8" hidden="1" x14ac:dyDescent="0.25">
      <c r="A818" s="3"/>
      <c r="B818" s="23" t="s">
        <v>53</v>
      </c>
      <c r="C818" s="24">
        <f>C819+C820+C821</f>
        <v>0</v>
      </c>
      <c r="D818" s="24">
        <f t="shared" ref="D818:E818" si="215">D819+D820+D821</f>
        <v>0</v>
      </c>
      <c r="E818" s="24">
        <f t="shared" si="215"/>
        <v>0</v>
      </c>
      <c r="F818" s="37"/>
      <c r="G818" s="20"/>
      <c r="H818" s="20"/>
    </row>
    <row r="819" spans="1:8" hidden="1" x14ac:dyDescent="0.25">
      <c r="A819" s="79"/>
      <c r="B819" s="108"/>
      <c r="C819" s="8"/>
      <c r="D819" s="8"/>
      <c r="E819" s="8"/>
      <c r="F819" s="9"/>
      <c r="G819" s="20"/>
      <c r="H819" s="20"/>
    </row>
    <row r="820" spans="1:8" hidden="1" x14ac:dyDescent="0.25">
      <c r="A820" s="79"/>
      <c r="B820" s="38"/>
      <c r="C820" s="8"/>
      <c r="D820" s="8"/>
      <c r="E820" s="8"/>
      <c r="F820" s="9"/>
      <c r="G820" s="20"/>
      <c r="H820" s="20"/>
    </row>
    <row r="821" spans="1:8" hidden="1" x14ac:dyDescent="0.25">
      <c r="A821" s="79"/>
      <c r="B821" s="38"/>
      <c r="C821" s="8"/>
      <c r="D821" s="8"/>
      <c r="E821" s="8"/>
      <c r="F821" s="9"/>
      <c r="G821" s="20"/>
      <c r="H821" s="20"/>
    </row>
    <row r="822" spans="1:8" ht="78.75" hidden="1" x14ac:dyDescent="0.25">
      <c r="A822" s="3" t="s">
        <v>242</v>
      </c>
      <c r="B822" s="21" t="s">
        <v>241</v>
      </c>
      <c r="C822" s="10">
        <f>C823+C827</f>
        <v>0</v>
      </c>
      <c r="D822" s="10">
        <f t="shared" ref="D822:E822" si="216">D823+D827</f>
        <v>0</v>
      </c>
      <c r="E822" s="10">
        <f t="shared" si="216"/>
        <v>0</v>
      </c>
      <c r="F822" s="186"/>
      <c r="G822" s="20"/>
      <c r="H822" s="20"/>
    </row>
    <row r="823" spans="1:8" ht="47.25" hidden="1" x14ac:dyDescent="0.25">
      <c r="A823" s="3"/>
      <c r="B823" s="93" t="s">
        <v>54</v>
      </c>
      <c r="C823" s="24">
        <f>C826+C825+C824</f>
        <v>0</v>
      </c>
      <c r="D823" s="24">
        <f t="shared" ref="D823:E823" si="217">D826+D825+D824</f>
        <v>0</v>
      </c>
      <c r="E823" s="24">
        <f t="shared" si="217"/>
        <v>0</v>
      </c>
      <c r="F823" s="37"/>
      <c r="G823" s="20"/>
      <c r="H823" s="20"/>
    </row>
    <row r="824" spans="1:8" hidden="1" x14ac:dyDescent="0.25">
      <c r="A824" s="3"/>
      <c r="B824" s="108"/>
      <c r="C824" s="8"/>
      <c r="D824" s="8"/>
      <c r="E824" s="8"/>
      <c r="F824" s="37"/>
      <c r="G824" s="20"/>
      <c r="H824" s="20"/>
    </row>
    <row r="825" spans="1:8" hidden="1" x14ac:dyDescent="0.25">
      <c r="A825" s="3"/>
      <c r="B825" s="108"/>
      <c r="C825" s="8"/>
      <c r="D825" s="8"/>
      <c r="E825" s="8"/>
      <c r="F825" s="37"/>
      <c r="G825" s="20"/>
      <c r="H825" s="20"/>
    </row>
    <row r="826" spans="1:8" hidden="1" x14ac:dyDescent="0.25">
      <c r="A826" s="3"/>
      <c r="B826" s="108"/>
      <c r="C826" s="8"/>
      <c r="D826" s="8"/>
      <c r="E826" s="8"/>
      <c r="F826" s="37"/>
      <c r="G826" s="20"/>
      <c r="H826" s="20"/>
    </row>
    <row r="827" spans="1:8" hidden="1" x14ac:dyDescent="0.25">
      <c r="A827" s="3"/>
      <c r="B827" s="95" t="s">
        <v>52</v>
      </c>
      <c r="C827" s="8">
        <f>C828</f>
        <v>0</v>
      </c>
      <c r="D827" s="8">
        <f t="shared" ref="D827" si="218">D828</f>
        <v>0</v>
      </c>
      <c r="E827" s="8">
        <f>E828</f>
        <v>0</v>
      </c>
      <c r="F827" s="37"/>
      <c r="G827" s="20"/>
      <c r="H827" s="20"/>
    </row>
    <row r="828" spans="1:8" hidden="1" x14ac:dyDescent="0.25">
      <c r="A828" s="3"/>
      <c r="B828" s="62"/>
      <c r="C828" s="8"/>
      <c r="D828" s="24"/>
      <c r="E828" s="24"/>
      <c r="F828" s="37"/>
      <c r="G828" s="20"/>
      <c r="H828" s="20"/>
    </row>
    <row r="829" spans="1:8" ht="34.5" customHeight="1" x14ac:dyDescent="0.25">
      <c r="A829" s="3" t="s">
        <v>126</v>
      </c>
      <c r="B829" s="151" t="s">
        <v>123</v>
      </c>
      <c r="C829" s="10">
        <f>C830+C835</f>
        <v>0</v>
      </c>
      <c r="D829" s="10">
        <f t="shared" ref="D829:E829" si="219">D830+D835</f>
        <v>0</v>
      </c>
      <c r="E829" s="10">
        <f t="shared" si="219"/>
        <v>1600000</v>
      </c>
      <c r="F829" s="37"/>
      <c r="G829" s="20"/>
      <c r="H829" s="20"/>
    </row>
    <row r="830" spans="1:8" ht="47.25" x14ac:dyDescent="0.25">
      <c r="A830" s="3" t="s">
        <v>124</v>
      </c>
      <c r="B830" s="151" t="s">
        <v>125</v>
      </c>
      <c r="C830" s="10">
        <f>C831</f>
        <v>0</v>
      </c>
      <c r="D830" s="10">
        <f t="shared" ref="D830:E830" si="220">D831</f>
        <v>0</v>
      </c>
      <c r="E830" s="10">
        <f t="shared" si="220"/>
        <v>1600000</v>
      </c>
      <c r="F830" s="37"/>
      <c r="G830" s="20"/>
      <c r="H830" s="20"/>
    </row>
    <row r="831" spans="1:8" ht="18.75" customHeight="1" x14ac:dyDescent="0.25">
      <c r="A831" s="3"/>
      <c r="B831" s="152" t="s">
        <v>134</v>
      </c>
      <c r="C831" s="8">
        <f>C832+C833+C834</f>
        <v>0</v>
      </c>
      <c r="D831" s="8">
        <f t="shared" ref="D831:E831" si="221">D832+D833+D834</f>
        <v>0</v>
      </c>
      <c r="E831" s="8">
        <f t="shared" si="221"/>
        <v>1600000</v>
      </c>
      <c r="F831" s="37"/>
      <c r="G831" s="20"/>
      <c r="H831" s="20"/>
    </row>
    <row r="832" spans="1:8" ht="34.5" customHeight="1" x14ac:dyDescent="0.25">
      <c r="A832" s="3"/>
      <c r="B832" s="153" t="s">
        <v>281</v>
      </c>
      <c r="C832" s="8"/>
      <c r="D832" s="8"/>
      <c r="E832" s="8">
        <v>1600000</v>
      </c>
      <c r="F832" s="209" t="s">
        <v>276</v>
      </c>
      <c r="G832" s="20"/>
      <c r="H832" s="20"/>
    </row>
    <row r="833" spans="1:14" hidden="1" x14ac:dyDescent="0.25">
      <c r="A833" s="3"/>
      <c r="B833" s="153"/>
      <c r="C833" s="8"/>
      <c r="D833" s="8"/>
      <c r="E833" s="8"/>
      <c r="F833" s="37"/>
      <c r="G833" s="20"/>
      <c r="H833" s="20"/>
    </row>
    <row r="834" spans="1:14" hidden="1" x14ac:dyDescent="0.25">
      <c r="A834" s="3"/>
      <c r="B834" s="62"/>
      <c r="C834" s="8"/>
      <c r="D834" s="8"/>
      <c r="E834" s="24"/>
      <c r="F834" s="9"/>
      <c r="G834" s="20"/>
      <c r="H834" s="20"/>
    </row>
    <row r="835" spans="1:14" s="86" customFormat="1" ht="49.5" hidden="1" customHeight="1" x14ac:dyDescent="0.25">
      <c r="A835" s="3" t="s">
        <v>168</v>
      </c>
      <c r="B835" s="151" t="s">
        <v>181</v>
      </c>
      <c r="C835" s="10">
        <f>C836</f>
        <v>0</v>
      </c>
      <c r="D835" s="10">
        <f t="shared" ref="D835:E836" si="222">D836</f>
        <v>0</v>
      </c>
      <c r="E835" s="10">
        <f t="shared" si="222"/>
        <v>0</v>
      </c>
      <c r="F835" s="9"/>
      <c r="G835" s="154"/>
      <c r="H835" s="20"/>
      <c r="I835" s="85"/>
      <c r="J835" s="85"/>
      <c r="K835" s="85"/>
      <c r="L835" s="85"/>
      <c r="M835" s="85"/>
      <c r="N835" s="85"/>
    </row>
    <row r="836" spans="1:14" ht="31.5" hidden="1" customHeight="1" x14ac:dyDescent="0.25">
      <c r="A836" s="3"/>
      <c r="B836" s="152" t="s">
        <v>134</v>
      </c>
      <c r="C836" s="8">
        <f>C837</f>
        <v>0</v>
      </c>
      <c r="D836" s="8">
        <f t="shared" si="222"/>
        <v>0</v>
      </c>
      <c r="E836" s="8">
        <f t="shared" si="222"/>
        <v>0</v>
      </c>
      <c r="F836" s="9"/>
      <c r="G836" s="20"/>
      <c r="H836" s="20"/>
    </row>
    <row r="837" spans="1:14" hidden="1" x14ac:dyDescent="0.25">
      <c r="A837" s="3"/>
      <c r="B837" s="62"/>
      <c r="C837" s="8"/>
      <c r="D837" s="8"/>
      <c r="E837" s="24"/>
      <c r="F837" s="80"/>
      <c r="G837" s="20"/>
      <c r="H837" s="20"/>
    </row>
    <row r="838" spans="1:14" ht="47.25" x14ac:dyDescent="0.25">
      <c r="A838" s="3" t="s">
        <v>304</v>
      </c>
      <c r="B838" s="151" t="s">
        <v>305</v>
      </c>
      <c r="C838" s="10">
        <f>C839</f>
        <v>0</v>
      </c>
      <c r="D838" s="10">
        <f t="shared" ref="D838:E838" si="223">D839</f>
        <v>0</v>
      </c>
      <c r="E838" s="10">
        <f t="shared" si="223"/>
        <v>20000000</v>
      </c>
      <c r="F838" s="80"/>
      <c r="G838" s="20"/>
      <c r="H838" s="20"/>
    </row>
    <row r="839" spans="1:14" ht="47.25" x14ac:dyDescent="0.25">
      <c r="A839" s="3" t="s">
        <v>306</v>
      </c>
      <c r="B839" s="151" t="s">
        <v>307</v>
      </c>
      <c r="C839" s="10">
        <f>C840</f>
        <v>0</v>
      </c>
      <c r="D839" s="10">
        <f t="shared" ref="D839:E839" si="224">D840</f>
        <v>0</v>
      </c>
      <c r="E839" s="10">
        <f t="shared" si="224"/>
        <v>20000000</v>
      </c>
      <c r="F839" s="80"/>
      <c r="G839" s="20"/>
      <c r="H839" s="20"/>
    </row>
    <row r="840" spans="1:14" ht="31.5" x14ac:dyDescent="0.25">
      <c r="A840" s="119"/>
      <c r="B840" s="152" t="s">
        <v>272</v>
      </c>
      <c r="C840" s="24">
        <f>C841</f>
        <v>0</v>
      </c>
      <c r="D840" s="24">
        <f t="shared" ref="D840:E840" si="225">D841</f>
        <v>0</v>
      </c>
      <c r="E840" s="24">
        <f t="shared" si="225"/>
        <v>20000000</v>
      </c>
      <c r="F840" s="9"/>
      <c r="G840" s="20"/>
      <c r="H840" s="20"/>
    </row>
    <row r="841" spans="1:14" ht="83.25" customHeight="1" x14ac:dyDescent="0.25">
      <c r="A841" s="101"/>
      <c r="B841" s="62" t="s">
        <v>308</v>
      </c>
      <c r="C841" s="8"/>
      <c r="D841" s="8"/>
      <c r="E841" s="8">
        <v>20000000</v>
      </c>
      <c r="F841" s="80" t="s">
        <v>276</v>
      </c>
      <c r="G841" s="20"/>
      <c r="H841" s="20"/>
    </row>
    <row r="842" spans="1:14" ht="48.75" customHeight="1" x14ac:dyDescent="0.25">
      <c r="A842" s="3" t="s">
        <v>151</v>
      </c>
      <c r="B842" s="155" t="s">
        <v>243</v>
      </c>
      <c r="C842" s="10">
        <f>C843+C852</f>
        <v>237300000</v>
      </c>
      <c r="D842" s="10">
        <f t="shared" ref="D842:E842" si="226">D843+D852</f>
        <v>0</v>
      </c>
      <c r="E842" s="10">
        <f t="shared" si="226"/>
        <v>33934584</v>
      </c>
      <c r="F842" s="37"/>
      <c r="G842" s="20"/>
      <c r="H842" s="20"/>
    </row>
    <row r="843" spans="1:14" ht="51" customHeight="1" x14ac:dyDescent="0.25">
      <c r="A843" s="3" t="s">
        <v>152</v>
      </c>
      <c r="B843" s="155" t="s">
        <v>153</v>
      </c>
      <c r="C843" s="10">
        <f>C844</f>
        <v>237300000</v>
      </c>
      <c r="D843" s="10">
        <f t="shared" ref="D843:E843" si="227">D844</f>
        <v>0</v>
      </c>
      <c r="E843" s="10">
        <f t="shared" si="227"/>
        <v>31134584</v>
      </c>
      <c r="F843" s="37"/>
      <c r="G843" s="20"/>
      <c r="H843" s="20"/>
    </row>
    <row r="844" spans="1:14" ht="31.5" x14ac:dyDescent="0.25">
      <c r="A844" s="3"/>
      <c r="B844" s="153" t="s">
        <v>260</v>
      </c>
      <c r="C844" s="24">
        <f>SUM(C845:C851)</f>
        <v>237300000</v>
      </c>
      <c r="D844" s="24">
        <f t="shared" ref="D844:E844" si="228">SUM(D845:D851)</f>
        <v>0</v>
      </c>
      <c r="E844" s="24">
        <f t="shared" si="228"/>
        <v>31134584</v>
      </c>
      <c r="F844" s="37"/>
      <c r="G844" s="20"/>
      <c r="H844" s="20"/>
    </row>
    <row r="845" spans="1:14" ht="51" customHeight="1" x14ac:dyDescent="0.25">
      <c r="A845" s="3"/>
      <c r="B845" s="153" t="s">
        <v>290</v>
      </c>
      <c r="C845" s="8">
        <v>237300000</v>
      </c>
      <c r="D845" s="8"/>
      <c r="E845" s="8"/>
      <c r="F845" s="37" t="s">
        <v>452</v>
      </c>
      <c r="G845" s="20"/>
      <c r="H845" s="20"/>
    </row>
    <row r="846" spans="1:14" ht="49.5" customHeight="1" x14ac:dyDescent="0.25">
      <c r="A846" s="3"/>
      <c r="B846" s="153" t="s">
        <v>453</v>
      </c>
      <c r="C846" s="8"/>
      <c r="D846" s="8"/>
      <c r="E846" s="8">
        <v>30634584</v>
      </c>
      <c r="F846" s="37" t="s">
        <v>425</v>
      </c>
      <c r="G846" s="20"/>
      <c r="H846" s="20"/>
    </row>
    <row r="847" spans="1:14" ht="63" x14ac:dyDescent="0.25">
      <c r="A847" s="3"/>
      <c r="B847" s="153"/>
      <c r="C847" s="8"/>
      <c r="D847" s="8"/>
      <c r="E847" s="8">
        <v>500000</v>
      </c>
      <c r="F847" s="9" t="s">
        <v>397</v>
      </c>
      <c r="G847" s="20"/>
      <c r="H847" s="20"/>
    </row>
    <row r="848" spans="1:14" hidden="1" x14ac:dyDescent="0.25">
      <c r="A848" s="3"/>
      <c r="B848" s="153"/>
      <c r="C848" s="8"/>
      <c r="D848" s="24"/>
      <c r="E848" s="24"/>
      <c r="F848" s="176"/>
      <c r="G848" s="20"/>
      <c r="H848" s="20"/>
    </row>
    <row r="849" spans="1:8" ht="15" hidden="1" customHeight="1" x14ac:dyDescent="0.25">
      <c r="A849" s="3"/>
      <c r="B849" s="153"/>
      <c r="C849" s="8"/>
      <c r="D849" s="24"/>
      <c r="E849" s="24"/>
      <c r="F849" s="176"/>
      <c r="G849" s="20"/>
      <c r="H849" s="20"/>
    </row>
    <row r="850" spans="1:8" hidden="1" x14ac:dyDescent="0.25">
      <c r="A850" s="3"/>
      <c r="B850" s="153"/>
      <c r="C850" s="8"/>
      <c r="D850" s="24"/>
      <c r="E850" s="24"/>
      <c r="F850" s="176"/>
      <c r="G850" s="20"/>
      <c r="H850" s="20"/>
    </row>
    <row r="851" spans="1:8" hidden="1" x14ac:dyDescent="0.25">
      <c r="A851" s="3"/>
      <c r="B851" s="153"/>
      <c r="C851" s="8"/>
      <c r="D851" s="24"/>
      <c r="E851" s="24"/>
      <c r="F851" s="176"/>
      <c r="G851" s="20"/>
      <c r="H851" s="20"/>
    </row>
    <row r="852" spans="1:8" ht="63" x14ac:dyDescent="0.25">
      <c r="A852" s="3" t="s">
        <v>154</v>
      </c>
      <c r="B852" s="155" t="s">
        <v>68</v>
      </c>
      <c r="C852" s="10">
        <f>C853</f>
        <v>0</v>
      </c>
      <c r="D852" s="10">
        <f t="shared" ref="D852:E852" si="229">D853</f>
        <v>0</v>
      </c>
      <c r="E852" s="10">
        <f t="shared" si="229"/>
        <v>2800000</v>
      </c>
      <c r="F852" s="37"/>
      <c r="G852" s="20"/>
      <c r="H852" s="20"/>
    </row>
    <row r="853" spans="1:8" ht="31.5" x14ac:dyDescent="0.25">
      <c r="A853" s="3"/>
      <c r="B853" s="153" t="s">
        <v>260</v>
      </c>
      <c r="C853" s="24">
        <f>SUM(C854:C855)</f>
        <v>0</v>
      </c>
      <c r="D853" s="24">
        <f t="shared" ref="D853:E853" si="230">SUM(D854:D855)</f>
        <v>0</v>
      </c>
      <c r="E853" s="24">
        <f t="shared" si="230"/>
        <v>2800000</v>
      </c>
      <c r="F853" s="37"/>
      <c r="G853" s="20"/>
      <c r="H853" s="20"/>
    </row>
    <row r="854" spans="1:8" ht="32.25" customHeight="1" x14ac:dyDescent="0.25">
      <c r="A854" s="3"/>
      <c r="B854" s="153"/>
      <c r="C854" s="8"/>
      <c r="D854" s="8"/>
      <c r="E854" s="8">
        <v>2800000</v>
      </c>
      <c r="F854" s="37" t="s">
        <v>398</v>
      </c>
      <c r="G854" s="20"/>
      <c r="H854" s="20"/>
    </row>
    <row r="855" spans="1:8" hidden="1" x14ac:dyDescent="0.25">
      <c r="A855" s="3"/>
      <c r="B855" s="153"/>
      <c r="C855" s="8"/>
      <c r="D855" s="24"/>
      <c r="E855" s="24"/>
      <c r="F855" s="37"/>
      <c r="G855" s="20"/>
      <c r="H855" s="20"/>
    </row>
    <row r="856" spans="1:8" ht="63.75" hidden="1" customHeight="1" x14ac:dyDescent="0.25">
      <c r="A856" s="3" t="s">
        <v>155</v>
      </c>
      <c r="B856" s="151" t="s">
        <v>156</v>
      </c>
      <c r="C856" s="10">
        <f>C857</f>
        <v>0</v>
      </c>
      <c r="D856" s="10">
        <f t="shared" ref="D856:D857" si="231">D857</f>
        <v>0</v>
      </c>
      <c r="E856" s="10">
        <f>E857</f>
        <v>0</v>
      </c>
      <c r="F856" s="9"/>
      <c r="G856" s="20"/>
      <c r="H856" s="20"/>
    </row>
    <row r="857" spans="1:8" ht="47.25" hidden="1" x14ac:dyDescent="0.25">
      <c r="A857" s="3" t="s">
        <v>157</v>
      </c>
      <c r="B857" s="151" t="s">
        <v>63</v>
      </c>
      <c r="C857" s="10">
        <f>C858</f>
        <v>0</v>
      </c>
      <c r="D857" s="10">
        <f t="shared" si="231"/>
        <v>0</v>
      </c>
      <c r="E857" s="10">
        <f>E858</f>
        <v>0</v>
      </c>
      <c r="F857" s="9"/>
      <c r="G857" s="20"/>
      <c r="H857" s="20"/>
    </row>
    <row r="858" spans="1:8" ht="31.5" hidden="1" x14ac:dyDescent="0.25">
      <c r="A858" s="3"/>
      <c r="B858" s="152" t="s">
        <v>55</v>
      </c>
      <c r="C858" s="24">
        <f>SUM(C859:C861)</f>
        <v>0</v>
      </c>
      <c r="D858" s="24">
        <f t="shared" ref="D858" si="232">SUM(D859:D861)</f>
        <v>0</v>
      </c>
      <c r="E858" s="24">
        <f>SUM(E859:E861)</f>
        <v>0</v>
      </c>
      <c r="F858" s="9"/>
      <c r="G858" s="20"/>
      <c r="H858" s="20"/>
    </row>
    <row r="859" spans="1:8" hidden="1" x14ac:dyDescent="0.25">
      <c r="A859" s="3"/>
      <c r="B859" s="62"/>
      <c r="C859" s="8"/>
      <c r="D859" s="8"/>
      <c r="E859" s="24"/>
      <c r="F859" s="9"/>
      <c r="G859" s="48"/>
      <c r="H859" s="20"/>
    </row>
    <row r="860" spans="1:8" hidden="1" x14ac:dyDescent="0.25">
      <c r="A860" s="3"/>
      <c r="B860" s="62"/>
      <c r="C860" s="8"/>
      <c r="D860" s="8"/>
      <c r="E860" s="24"/>
      <c r="F860" s="9"/>
      <c r="G860" s="20"/>
      <c r="H860" s="20"/>
    </row>
    <row r="861" spans="1:8" hidden="1" x14ac:dyDescent="0.25">
      <c r="A861" s="3"/>
      <c r="B861" s="62"/>
      <c r="C861" s="8"/>
      <c r="D861" s="8"/>
      <c r="E861" s="24"/>
      <c r="F861" s="9"/>
      <c r="G861" s="20"/>
      <c r="H861" s="20"/>
    </row>
    <row r="862" spans="1:8" ht="66" customHeight="1" x14ac:dyDescent="0.25">
      <c r="A862" s="3" t="s">
        <v>7</v>
      </c>
      <c r="B862" s="21" t="s">
        <v>8</v>
      </c>
      <c r="C862" s="10">
        <f>C863+C866+C869+C872</f>
        <v>0</v>
      </c>
      <c r="D862" s="10">
        <f t="shared" ref="D862:E862" si="233">D863+D866+D869+D872</f>
        <v>0</v>
      </c>
      <c r="E862" s="10">
        <f t="shared" si="233"/>
        <v>9450800</v>
      </c>
      <c r="F862" s="6"/>
      <c r="G862" s="20"/>
      <c r="H862" s="20"/>
    </row>
    <row r="863" spans="1:8" ht="47.25" x14ac:dyDescent="0.25">
      <c r="A863" s="3" t="s">
        <v>128</v>
      </c>
      <c r="B863" s="156" t="s">
        <v>127</v>
      </c>
      <c r="C863" s="10">
        <f>C864</f>
        <v>0</v>
      </c>
      <c r="D863" s="10">
        <f t="shared" ref="D863:E864" si="234">D864</f>
        <v>0</v>
      </c>
      <c r="E863" s="10">
        <f t="shared" si="234"/>
        <v>9450800</v>
      </c>
      <c r="F863" s="37"/>
      <c r="G863" s="20"/>
      <c r="H863" s="20"/>
    </row>
    <row r="864" spans="1:8" x14ac:dyDescent="0.25">
      <c r="A864" s="3"/>
      <c r="B864" s="23" t="s">
        <v>22</v>
      </c>
      <c r="C864" s="24">
        <f>C865</f>
        <v>0</v>
      </c>
      <c r="D864" s="24">
        <f t="shared" si="234"/>
        <v>0</v>
      </c>
      <c r="E864" s="24">
        <f t="shared" si="234"/>
        <v>9450800</v>
      </c>
      <c r="F864" s="37"/>
      <c r="G864" s="20"/>
      <c r="H864" s="20"/>
    </row>
    <row r="865" spans="1:14" ht="35.25" customHeight="1" x14ac:dyDescent="0.25">
      <c r="A865" s="3"/>
      <c r="B865" s="23"/>
      <c r="C865" s="24"/>
      <c r="D865" s="8"/>
      <c r="E865" s="8">
        <v>9450800</v>
      </c>
      <c r="F865" s="9" t="s">
        <v>478</v>
      </c>
      <c r="G865" s="20"/>
      <c r="H865" s="20"/>
    </row>
    <row r="866" spans="1:14" ht="81.75" hidden="1" customHeight="1" x14ac:dyDescent="0.25">
      <c r="A866" s="3" t="s">
        <v>62</v>
      </c>
      <c r="B866" s="21" t="s">
        <v>165</v>
      </c>
      <c r="C866" s="10">
        <f>C867</f>
        <v>0</v>
      </c>
      <c r="D866" s="10">
        <f t="shared" ref="D866:E867" si="235">D867</f>
        <v>0</v>
      </c>
      <c r="E866" s="10">
        <f t="shared" si="235"/>
        <v>0</v>
      </c>
      <c r="F866" s="9"/>
      <c r="G866" s="20"/>
      <c r="H866" s="20"/>
    </row>
    <row r="867" spans="1:14" hidden="1" x14ac:dyDescent="0.25">
      <c r="A867" s="3"/>
      <c r="B867" s="23" t="s">
        <v>22</v>
      </c>
      <c r="C867" s="24">
        <f>C868</f>
        <v>0</v>
      </c>
      <c r="D867" s="24">
        <f t="shared" si="235"/>
        <v>0</v>
      </c>
      <c r="E867" s="24">
        <f t="shared" si="235"/>
        <v>0</v>
      </c>
      <c r="F867" s="9"/>
      <c r="G867" s="20"/>
      <c r="H867" s="20"/>
    </row>
    <row r="868" spans="1:14" ht="66.75" hidden="1" customHeight="1" x14ac:dyDescent="0.25">
      <c r="A868" s="3"/>
      <c r="B868" s="171"/>
      <c r="C868" s="24"/>
      <c r="D868" s="8"/>
      <c r="E868" s="8"/>
      <c r="F868" s="9"/>
      <c r="G868" s="20"/>
      <c r="H868" s="20"/>
    </row>
    <row r="869" spans="1:14" ht="47.25" hidden="1" customHeight="1" x14ac:dyDescent="0.25">
      <c r="A869" s="3" t="s">
        <v>109</v>
      </c>
      <c r="B869" s="21" t="s">
        <v>166</v>
      </c>
      <c r="C869" s="10">
        <f>C870</f>
        <v>0</v>
      </c>
      <c r="D869" s="10">
        <f t="shared" ref="D869:E870" si="236">D870</f>
        <v>0</v>
      </c>
      <c r="E869" s="10">
        <f t="shared" si="236"/>
        <v>0</v>
      </c>
      <c r="F869" s="9"/>
      <c r="G869" s="20"/>
      <c r="H869" s="20"/>
    </row>
    <row r="870" spans="1:14" ht="30.75" hidden="1" customHeight="1" x14ac:dyDescent="0.25">
      <c r="A870" s="3"/>
      <c r="B870" s="23" t="s">
        <v>22</v>
      </c>
      <c r="C870" s="24">
        <f>C871</f>
        <v>0</v>
      </c>
      <c r="D870" s="24">
        <f t="shared" si="236"/>
        <v>0</v>
      </c>
      <c r="E870" s="24">
        <f t="shared" si="236"/>
        <v>0</v>
      </c>
      <c r="F870" s="9"/>
      <c r="G870" s="20"/>
      <c r="H870" s="20"/>
    </row>
    <row r="871" spans="1:14" ht="47.25" hidden="1" customHeight="1" x14ac:dyDescent="0.25">
      <c r="A871" s="3"/>
      <c r="B871" s="21"/>
      <c r="C871" s="10"/>
      <c r="D871" s="10"/>
      <c r="E871" s="10"/>
      <c r="F871" s="9"/>
      <c r="G871" s="20"/>
      <c r="H871" s="20"/>
    </row>
    <row r="872" spans="1:14" s="86" customFormat="1" ht="48.75" hidden="1" customHeight="1" x14ac:dyDescent="0.25">
      <c r="A872" s="3" t="s">
        <v>137</v>
      </c>
      <c r="B872" s="21" t="s">
        <v>167</v>
      </c>
      <c r="C872" s="10">
        <f>C873+C876</f>
        <v>0</v>
      </c>
      <c r="D872" s="10">
        <f t="shared" ref="D872:E872" si="237">D873+D876</f>
        <v>0</v>
      </c>
      <c r="E872" s="10">
        <f t="shared" si="237"/>
        <v>0</v>
      </c>
      <c r="F872" s="37"/>
      <c r="G872" s="154"/>
      <c r="H872" s="20"/>
      <c r="I872" s="85"/>
      <c r="J872" s="85"/>
      <c r="K872" s="85"/>
      <c r="L872" s="85"/>
      <c r="M872" s="85"/>
      <c r="N872" s="85"/>
    </row>
    <row r="873" spans="1:14" s="74" customFormat="1" hidden="1" x14ac:dyDescent="0.25">
      <c r="A873" s="5"/>
      <c r="B873" s="23" t="s">
        <v>22</v>
      </c>
      <c r="C873" s="24">
        <f>C874+C875</f>
        <v>0</v>
      </c>
      <c r="D873" s="24">
        <f t="shared" ref="D873:E873" si="238">D874+D875</f>
        <v>0</v>
      </c>
      <c r="E873" s="24">
        <f t="shared" si="238"/>
        <v>0</v>
      </c>
      <c r="F873" s="70"/>
      <c r="G873" s="72"/>
      <c r="H873" s="20"/>
      <c r="I873" s="73"/>
      <c r="J873" s="73"/>
      <c r="K873" s="73"/>
      <c r="L873" s="73"/>
      <c r="M873" s="73"/>
      <c r="N873" s="73"/>
    </row>
    <row r="874" spans="1:14" hidden="1" x14ac:dyDescent="0.25">
      <c r="A874" s="3"/>
      <c r="B874" s="23"/>
      <c r="C874" s="10"/>
      <c r="D874" s="10"/>
      <c r="E874" s="8"/>
      <c r="F874" s="9"/>
      <c r="G874" s="20"/>
      <c r="H874" s="20"/>
    </row>
    <row r="875" spans="1:14" hidden="1" x14ac:dyDescent="0.25">
      <c r="A875" s="3"/>
      <c r="B875" s="23"/>
      <c r="C875" s="10"/>
      <c r="D875" s="10"/>
      <c r="E875" s="8"/>
      <c r="F875" s="9"/>
      <c r="G875" s="20"/>
      <c r="H875" s="20"/>
    </row>
    <row r="876" spans="1:14" ht="31.5" hidden="1" x14ac:dyDescent="0.25">
      <c r="A876" s="3"/>
      <c r="B876" s="23" t="s">
        <v>37</v>
      </c>
      <c r="C876" s="24">
        <f>C877+C878</f>
        <v>0</v>
      </c>
      <c r="D876" s="24">
        <f t="shared" ref="D876:E876" si="239">D877+D878</f>
        <v>0</v>
      </c>
      <c r="E876" s="24">
        <f t="shared" si="239"/>
        <v>0</v>
      </c>
      <c r="F876" s="9"/>
      <c r="G876" s="20"/>
      <c r="H876" s="20"/>
    </row>
    <row r="877" spans="1:14" hidden="1" x14ac:dyDescent="0.25">
      <c r="A877" s="3"/>
      <c r="B877" s="23"/>
      <c r="C877" s="10"/>
      <c r="D877" s="10"/>
      <c r="E877" s="8"/>
      <c r="F877" s="9"/>
      <c r="G877" s="20"/>
      <c r="H877" s="20"/>
    </row>
    <row r="878" spans="1:14" hidden="1" x14ac:dyDescent="0.25">
      <c r="A878" s="3"/>
      <c r="B878" s="23"/>
      <c r="C878" s="10"/>
      <c r="D878" s="10"/>
      <c r="E878" s="8"/>
      <c r="F878" s="9"/>
      <c r="G878" s="20"/>
      <c r="H878" s="20"/>
    </row>
    <row r="879" spans="1:14" ht="50.25" customHeight="1" x14ac:dyDescent="0.25">
      <c r="A879" s="3" t="s">
        <v>42</v>
      </c>
      <c r="B879" s="99" t="s">
        <v>41</v>
      </c>
      <c r="C879" s="10">
        <f>C880+C884+C890</f>
        <v>0</v>
      </c>
      <c r="D879" s="10">
        <f t="shared" ref="D879:E879" si="240">D880+D884+D890</f>
        <v>0</v>
      </c>
      <c r="E879" s="10">
        <f t="shared" si="240"/>
        <v>8326940</v>
      </c>
      <c r="F879" s="37"/>
      <c r="G879" s="20"/>
      <c r="H879" s="20"/>
    </row>
    <row r="880" spans="1:14" ht="31.5" hidden="1" x14ac:dyDescent="0.25">
      <c r="A880" s="3" t="s">
        <v>43</v>
      </c>
      <c r="B880" s="67" t="s">
        <v>244</v>
      </c>
      <c r="C880" s="10">
        <f>C881</f>
        <v>0</v>
      </c>
      <c r="D880" s="10">
        <f t="shared" ref="D880" si="241">D881</f>
        <v>0</v>
      </c>
      <c r="E880" s="10">
        <f>E881</f>
        <v>0</v>
      </c>
      <c r="F880" s="37"/>
      <c r="G880" s="20"/>
      <c r="H880" s="20"/>
    </row>
    <row r="881" spans="1:8" hidden="1" x14ac:dyDescent="0.25">
      <c r="A881" s="3"/>
      <c r="B881" s="93" t="s">
        <v>20</v>
      </c>
      <c r="C881" s="24">
        <f>C882+C883</f>
        <v>0</v>
      </c>
      <c r="D881" s="24">
        <f t="shared" ref="D881:E881" si="242">D882+D883</f>
        <v>0</v>
      </c>
      <c r="E881" s="24">
        <f t="shared" si="242"/>
        <v>0</v>
      </c>
      <c r="F881" s="37"/>
      <c r="G881" s="20"/>
      <c r="H881" s="20"/>
    </row>
    <row r="882" spans="1:8" hidden="1" x14ac:dyDescent="0.25">
      <c r="A882" s="3"/>
      <c r="B882" s="93"/>
      <c r="C882" s="24"/>
      <c r="D882" s="8"/>
      <c r="E882" s="24"/>
      <c r="F882" s="9"/>
      <c r="G882" s="20"/>
      <c r="H882" s="20"/>
    </row>
    <row r="883" spans="1:8" hidden="1" x14ac:dyDescent="0.25">
      <c r="A883" s="3"/>
      <c r="B883" s="108"/>
      <c r="C883" s="8"/>
      <c r="D883" s="8"/>
      <c r="E883" s="8"/>
      <c r="F883" s="9"/>
      <c r="G883" s="20"/>
      <c r="H883" s="20"/>
    </row>
    <row r="884" spans="1:8" ht="48.75" hidden="1" customHeight="1" x14ac:dyDescent="0.25">
      <c r="A884" s="3" t="s">
        <v>50</v>
      </c>
      <c r="B884" s="116" t="s">
        <v>245</v>
      </c>
      <c r="C884" s="10">
        <f>C885+C888</f>
        <v>0</v>
      </c>
      <c r="D884" s="10">
        <f t="shared" ref="D884:E884" si="243">D885+D888</f>
        <v>0</v>
      </c>
      <c r="E884" s="10">
        <f t="shared" si="243"/>
        <v>0</v>
      </c>
      <c r="F884" s="37"/>
      <c r="G884" s="20"/>
      <c r="H884" s="20"/>
    </row>
    <row r="885" spans="1:8" hidden="1" x14ac:dyDescent="0.25">
      <c r="A885" s="3"/>
      <c r="B885" s="93" t="s">
        <v>20</v>
      </c>
      <c r="C885" s="24">
        <f>C886+C887</f>
        <v>0</v>
      </c>
      <c r="D885" s="24">
        <f t="shared" ref="D885:E885" si="244">D886+D887</f>
        <v>0</v>
      </c>
      <c r="E885" s="24">
        <f t="shared" si="244"/>
        <v>0</v>
      </c>
      <c r="F885" s="37"/>
      <c r="G885" s="20"/>
      <c r="H885" s="20"/>
    </row>
    <row r="886" spans="1:8" hidden="1" x14ac:dyDescent="0.25">
      <c r="A886" s="3"/>
      <c r="B886" s="7"/>
      <c r="C886" s="24"/>
      <c r="D886" s="24"/>
      <c r="E886" s="24"/>
      <c r="F886" s="9"/>
      <c r="G886" s="20"/>
      <c r="H886" s="20"/>
    </row>
    <row r="887" spans="1:8" hidden="1" x14ac:dyDescent="0.25">
      <c r="A887" s="3"/>
      <c r="B887" s="77"/>
      <c r="C887" s="8"/>
      <c r="D887" s="8"/>
      <c r="E887" s="8"/>
      <c r="F887" s="9"/>
      <c r="G887" s="20"/>
      <c r="H887" s="20"/>
    </row>
    <row r="888" spans="1:8" ht="31.5" hidden="1" x14ac:dyDescent="0.25">
      <c r="A888" s="3"/>
      <c r="B888" s="51" t="s">
        <v>37</v>
      </c>
      <c r="C888" s="24">
        <f>C889</f>
        <v>0</v>
      </c>
      <c r="D888" s="24">
        <f t="shared" ref="D888" si="245">D889</f>
        <v>0</v>
      </c>
      <c r="E888" s="24">
        <f>E889</f>
        <v>0</v>
      </c>
      <c r="F888" s="37"/>
      <c r="G888" s="20"/>
      <c r="H888" s="20"/>
    </row>
    <row r="889" spans="1:8" hidden="1" x14ac:dyDescent="0.25">
      <c r="A889" s="3"/>
      <c r="B889" s="51"/>
      <c r="C889" s="10"/>
      <c r="D889" s="10"/>
      <c r="E889" s="10"/>
      <c r="F889" s="37"/>
      <c r="G889" s="20"/>
      <c r="H889" s="20"/>
    </row>
    <row r="890" spans="1:8" ht="63" x14ac:dyDescent="0.25">
      <c r="A890" s="3" t="s">
        <v>108</v>
      </c>
      <c r="B890" s="67" t="s">
        <v>246</v>
      </c>
      <c r="C890" s="10">
        <f>C891+C893+C895+C897+C899+C901+C903+C905+C908+C912+C914+C916+C918+C920+C922+C924+C926+C928+C930+C932+C934+C936+C938</f>
        <v>0</v>
      </c>
      <c r="D890" s="10">
        <f t="shared" ref="D890:E890" si="246">D891+D893+D895+D897+D899+D901+D903+D905+D908+D912+D914+D916+D918+D920+D922+D924+D926+D928+D930+D932+D934+D936+D938</f>
        <v>0</v>
      </c>
      <c r="E890" s="10">
        <f t="shared" si="246"/>
        <v>8326940</v>
      </c>
      <c r="F890" s="37"/>
      <c r="G890" s="20"/>
      <c r="H890" s="20"/>
    </row>
    <row r="891" spans="1:8" ht="31.5" hidden="1" x14ac:dyDescent="0.25">
      <c r="A891" s="3"/>
      <c r="B891" s="23" t="s">
        <v>264</v>
      </c>
      <c r="C891" s="24">
        <f>C892</f>
        <v>0</v>
      </c>
      <c r="D891" s="24">
        <f t="shared" ref="D891:E891" si="247">D892</f>
        <v>0</v>
      </c>
      <c r="E891" s="24">
        <f t="shared" si="247"/>
        <v>0</v>
      </c>
      <c r="F891" s="37"/>
      <c r="G891" s="20"/>
      <c r="H891" s="20"/>
    </row>
    <row r="892" spans="1:8" hidden="1" x14ac:dyDescent="0.25">
      <c r="A892" s="3"/>
      <c r="B892" s="116"/>
      <c r="C892" s="10"/>
      <c r="D892" s="24"/>
      <c r="E892" s="24"/>
      <c r="F892" s="9"/>
      <c r="G892" s="20"/>
      <c r="H892" s="20"/>
    </row>
    <row r="893" spans="1:8" hidden="1" x14ac:dyDescent="0.25">
      <c r="A893" s="3"/>
      <c r="B893" s="23" t="s">
        <v>2</v>
      </c>
      <c r="C893" s="24">
        <f>C894</f>
        <v>0</v>
      </c>
      <c r="D893" s="24">
        <f t="shared" ref="D893:E893" si="248">D894</f>
        <v>0</v>
      </c>
      <c r="E893" s="24">
        <f t="shared" si="248"/>
        <v>0</v>
      </c>
      <c r="F893" s="9"/>
      <c r="G893" s="20"/>
      <c r="H893" s="20"/>
    </row>
    <row r="894" spans="1:8" hidden="1" x14ac:dyDescent="0.25">
      <c r="A894" s="3"/>
      <c r="B894" s="7"/>
      <c r="C894" s="8"/>
      <c r="D894" s="8"/>
      <c r="E894" s="8"/>
      <c r="F894" s="9"/>
      <c r="G894" s="20"/>
      <c r="H894" s="20"/>
    </row>
    <row r="895" spans="1:8" hidden="1" x14ac:dyDescent="0.25">
      <c r="A895" s="3"/>
      <c r="B895" s="23" t="s">
        <v>28</v>
      </c>
      <c r="C895" s="24">
        <f>C896</f>
        <v>0</v>
      </c>
      <c r="D895" s="24">
        <f t="shared" ref="D895:E895" si="249">D896</f>
        <v>0</v>
      </c>
      <c r="E895" s="24">
        <f t="shared" si="249"/>
        <v>0</v>
      </c>
      <c r="F895" s="37"/>
      <c r="G895" s="20"/>
      <c r="H895" s="20"/>
    </row>
    <row r="896" spans="1:8" hidden="1" x14ac:dyDescent="0.25">
      <c r="A896" s="3"/>
      <c r="B896" s="67"/>
      <c r="C896" s="10"/>
      <c r="D896" s="24"/>
      <c r="E896" s="24"/>
      <c r="F896" s="9"/>
      <c r="G896" s="20"/>
      <c r="H896" s="20"/>
    </row>
    <row r="897" spans="1:8" ht="47.25" hidden="1" x14ac:dyDescent="0.25">
      <c r="A897" s="3"/>
      <c r="B897" s="23" t="s">
        <v>54</v>
      </c>
      <c r="C897" s="24">
        <f>C898</f>
        <v>0</v>
      </c>
      <c r="D897" s="24">
        <f t="shared" ref="D897:E897" si="250">D898</f>
        <v>0</v>
      </c>
      <c r="E897" s="24">
        <f t="shared" si="250"/>
        <v>0</v>
      </c>
      <c r="F897" s="37"/>
      <c r="G897" s="20"/>
      <c r="H897" s="20"/>
    </row>
    <row r="898" spans="1:8" hidden="1" x14ac:dyDescent="0.25">
      <c r="A898" s="3"/>
      <c r="B898" s="67"/>
      <c r="C898" s="10"/>
      <c r="D898" s="8"/>
      <c r="E898" s="8"/>
      <c r="F898" s="9"/>
      <c r="G898" s="20"/>
      <c r="H898" s="20"/>
    </row>
    <row r="899" spans="1:8" hidden="1" x14ac:dyDescent="0.25">
      <c r="A899" s="3"/>
      <c r="B899" s="23" t="s">
        <v>22</v>
      </c>
      <c r="C899" s="24">
        <f>C900</f>
        <v>0</v>
      </c>
      <c r="D899" s="24">
        <f t="shared" ref="D899:E899" si="251">D900</f>
        <v>0</v>
      </c>
      <c r="E899" s="24">
        <f t="shared" si="251"/>
        <v>0</v>
      </c>
      <c r="F899" s="9"/>
      <c r="G899" s="20"/>
      <c r="H899" s="20"/>
    </row>
    <row r="900" spans="1:8" hidden="1" x14ac:dyDescent="0.25">
      <c r="A900" s="3"/>
      <c r="B900" s="67"/>
      <c r="C900" s="10"/>
      <c r="D900" s="24"/>
      <c r="E900" s="24"/>
      <c r="F900" s="9"/>
      <c r="G900" s="20"/>
      <c r="H900" s="20"/>
    </row>
    <row r="901" spans="1:8" ht="31.5" hidden="1" x14ac:dyDescent="0.25">
      <c r="A901" s="3"/>
      <c r="B901" s="23" t="s">
        <v>272</v>
      </c>
      <c r="C901" s="24">
        <f>C902</f>
        <v>0</v>
      </c>
      <c r="D901" s="24">
        <f t="shared" ref="D901:E901" si="252">D902</f>
        <v>0</v>
      </c>
      <c r="E901" s="24">
        <f t="shared" si="252"/>
        <v>0</v>
      </c>
      <c r="F901" s="9"/>
      <c r="G901" s="20"/>
      <c r="H901" s="20"/>
    </row>
    <row r="902" spans="1:8" hidden="1" x14ac:dyDescent="0.25">
      <c r="A902" s="3"/>
      <c r="B902" s="67"/>
      <c r="C902" s="10"/>
      <c r="D902" s="8"/>
      <c r="E902" s="8"/>
      <c r="F902" s="9"/>
      <c r="G902" s="20"/>
      <c r="H902" s="20"/>
    </row>
    <row r="903" spans="1:8" ht="31.5" hidden="1" x14ac:dyDescent="0.25">
      <c r="A903" s="3"/>
      <c r="B903" s="51" t="s">
        <v>30</v>
      </c>
      <c r="C903" s="24">
        <f>C904</f>
        <v>0</v>
      </c>
      <c r="D903" s="24">
        <f t="shared" ref="D903:E903" si="253">D904</f>
        <v>0</v>
      </c>
      <c r="E903" s="24">
        <f t="shared" si="253"/>
        <v>0</v>
      </c>
      <c r="F903" s="9"/>
      <c r="G903" s="20"/>
      <c r="H903" s="20"/>
    </row>
    <row r="904" spans="1:8" hidden="1" x14ac:dyDescent="0.25">
      <c r="A904" s="3"/>
      <c r="B904" s="51"/>
      <c r="C904" s="24"/>
      <c r="D904" s="24"/>
      <c r="E904" s="24"/>
      <c r="F904" s="9"/>
      <c r="G904" s="20"/>
      <c r="H904" s="20"/>
    </row>
    <row r="905" spans="1:8" ht="31.5" hidden="1" x14ac:dyDescent="0.25">
      <c r="A905" s="3"/>
      <c r="B905" s="51" t="s">
        <v>23</v>
      </c>
      <c r="C905" s="24">
        <f>SUM(C906:C907)</f>
        <v>0</v>
      </c>
      <c r="D905" s="24">
        <f t="shared" ref="D905:E905" si="254">SUM(D906:D907)</f>
        <v>0</v>
      </c>
      <c r="E905" s="24">
        <f t="shared" si="254"/>
        <v>0</v>
      </c>
      <c r="F905" s="9"/>
      <c r="G905" s="20"/>
      <c r="H905" s="20"/>
    </row>
    <row r="906" spans="1:8" hidden="1" x14ac:dyDescent="0.25">
      <c r="A906" s="3"/>
      <c r="B906" s="67"/>
      <c r="C906" s="10"/>
      <c r="D906" s="8"/>
      <c r="E906" s="8"/>
      <c r="F906" s="9"/>
      <c r="G906" s="20"/>
      <c r="H906" s="20"/>
    </row>
    <row r="907" spans="1:8" hidden="1" x14ac:dyDescent="0.25">
      <c r="A907" s="3"/>
      <c r="B907" s="67"/>
      <c r="C907" s="10"/>
      <c r="D907" s="24"/>
      <c r="E907" s="24"/>
      <c r="F907" s="37"/>
      <c r="G907" s="20"/>
      <c r="H907" s="20"/>
    </row>
    <row r="908" spans="1:8" x14ac:dyDescent="0.25">
      <c r="A908" s="3"/>
      <c r="B908" s="93" t="s">
        <v>20</v>
      </c>
      <c r="C908" s="24">
        <f>SUM(C909:C911)</f>
        <v>0</v>
      </c>
      <c r="D908" s="24">
        <f t="shared" ref="D908" si="255">SUM(D909:D911)</f>
        <v>0</v>
      </c>
      <c r="E908" s="24">
        <f>SUM(E909:E911)</f>
        <v>8326940</v>
      </c>
      <c r="F908" s="37"/>
      <c r="G908" s="20"/>
      <c r="H908" s="20"/>
    </row>
    <row r="909" spans="1:8" ht="31.5" x14ac:dyDescent="0.25">
      <c r="A909" s="3"/>
      <c r="B909" s="204" t="s">
        <v>316</v>
      </c>
      <c r="C909" s="8"/>
      <c r="D909" s="8"/>
      <c r="E909" s="8">
        <v>101640</v>
      </c>
      <c r="F909" s="9" t="s">
        <v>276</v>
      </c>
      <c r="G909" s="20"/>
      <c r="H909" s="20"/>
    </row>
    <row r="910" spans="1:8" ht="65.25" customHeight="1" x14ac:dyDescent="0.25">
      <c r="A910" s="3"/>
      <c r="B910" s="204" t="s">
        <v>479</v>
      </c>
      <c r="C910" s="8"/>
      <c r="D910" s="8"/>
      <c r="E910" s="8">
        <f>5600000+4625300-2000000</f>
        <v>8225300</v>
      </c>
      <c r="F910" s="9" t="s">
        <v>457</v>
      </c>
      <c r="G910" s="20"/>
      <c r="H910" s="20"/>
    </row>
    <row r="911" spans="1:8" ht="67.5" hidden="1" customHeight="1" x14ac:dyDescent="0.25">
      <c r="A911" s="3"/>
      <c r="B911" s="204"/>
      <c r="C911" s="8"/>
      <c r="D911" s="8"/>
      <c r="E911" s="8"/>
      <c r="F911" s="9"/>
      <c r="G911" s="20"/>
      <c r="H911" s="20"/>
    </row>
    <row r="912" spans="1:8" ht="49.5" hidden="1" customHeight="1" x14ac:dyDescent="0.25">
      <c r="A912" s="3"/>
      <c r="B912" s="93" t="s">
        <v>70</v>
      </c>
      <c r="C912" s="24">
        <f>C913</f>
        <v>0</v>
      </c>
      <c r="D912" s="24">
        <f t="shared" ref="D912:E912" si="256">D913</f>
        <v>0</v>
      </c>
      <c r="E912" s="24">
        <f t="shared" si="256"/>
        <v>0</v>
      </c>
      <c r="F912" s="9"/>
      <c r="G912" s="20"/>
      <c r="H912" s="20"/>
    </row>
    <row r="913" spans="1:8" hidden="1" x14ac:dyDescent="0.25">
      <c r="A913" s="3"/>
      <c r="B913" s="204"/>
      <c r="C913" s="8"/>
      <c r="D913" s="8"/>
      <c r="E913" s="8"/>
      <c r="F913" s="9"/>
      <c r="G913" s="20"/>
      <c r="H913" s="20"/>
    </row>
    <row r="914" spans="1:8" hidden="1" x14ac:dyDescent="0.25">
      <c r="A914" s="3"/>
      <c r="B914" s="93" t="s">
        <v>52</v>
      </c>
      <c r="C914" s="24">
        <f>C915</f>
        <v>0</v>
      </c>
      <c r="D914" s="24">
        <f t="shared" ref="D914:E914" si="257">D915</f>
        <v>0</v>
      </c>
      <c r="E914" s="24">
        <f t="shared" si="257"/>
        <v>0</v>
      </c>
      <c r="F914" s="9"/>
      <c r="G914" s="20"/>
      <c r="H914" s="20"/>
    </row>
    <row r="915" spans="1:8" hidden="1" x14ac:dyDescent="0.25">
      <c r="A915" s="3"/>
      <c r="B915" s="204"/>
      <c r="C915" s="8"/>
      <c r="D915" s="8"/>
      <c r="E915" s="8"/>
      <c r="F915" s="9"/>
      <c r="G915" s="20"/>
      <c r="H915" s="20"/>
    </row>
    <row r="916" spans="1:8" ht="31.5" hidden="1" x14ac:dyDescent="0.25">
      <c r="A916" s="3"/>
      <c r="B916" s="93" t="s">
        <v>55</v>
      </c>
      <c r="C916" s="24">
        <f>C917</f>
        <v>0</v>
      </c>
      <c r="D916" s="24">
        <f t="shared" ref="D916:E916" si="258">D917</f>
        <v>0</v>
      </c>
      <c r="E916" s="24">
        <f t="shared" si="258"/>
        <v>0</v>
      </c>
      <c r="F916" s="9"/>
      <c r="G916" s="20"/>
      <c r="H916" s="20"/>
    </row>
    <row r="917" spans="1:8" hidden="1" x14ac:dyDescent="0.25">
      <c r="A917" s="101"/>
      <c r="B917" s="204"/>
      <c r="C917" s="8"/>
      <c r="D917" s="8"/>
      <c r="E917" s="8"/>
      <c r="F917" s="9"/>
      <c r="G917" s="20"/>
      <c r="H917" s="20"/>
    </row>
    <row r="918" spans="1:8" ht="31.5" hidden="1" x14ac:dyDescent="0.25">
      <c r="A918" s="3"/>
      <c r="B918" s="93" t="s">
        <v>15</v>
      </c>
      <c r="C918" s="24">
        <f>C919</f>
        <v>0</v>
      </c>
      <c r="D918" s="24">
        <f t="shared" ref="D918:E918" si="259">D919</f>
        <v>0</v>
      </c>
      <c r="E918" s="24">
        <f t="shared" si="259"/>
        <v>0</v>
      </c>
      <c r="F918" s="9"/>
      <c r="G918" s="20"/>
      <c r="H918" s="20"/>
    </row>
    <row r="919" spans="1:8" hidden="1" x14ac:dyDescent="0.25">
      <c r="A919" s="3"/>
      <c r="B919" s="204"/>
      <c r="C919" s="8"/>
      <c r="D919" s="24"/>
      <c r="E919" s="24"/>
      <c r="F919" s="9"/>
      <c r="G919" s="20"/>
      <c r="H919" s="20"/>
    </row>
    <row r="920" spans="1:8" ht="31.5" hidden="1" x14ac:dyDescent="0.25">
      <c r="A920" s="3"/>
      <c r="B920" s="93" t="s">
        <v>56</v>
      </c>
      <c r="C920" s="24">
        <f>C921</f>
        <v>0</v>
      </c>
      <c r="D920" s="24">
        <f t="shared" ref="D920:E920" si="260">D921</f>
        <v>0</v>
      </c>
      <c r="E920" s="24">
        <f t="shared" si="260"/>
        <v>0</v>
      </c>
      <c r="F920" s="9"/>
      <c r="G920" s="20"/>
      <c r="H920" s="20"/>
    </row>
    <row r="921" spans="1:8" hidden="1" x14ac:dyDescent="0.25">
      <c r="A921" s="3"/>
      <c r="B921" s="204"/>
      <c r="C921" s="8"/>
      <c r="D921" s="8"/>
      <c r="E921" s="8"/>
      <c r="F921" s="9"/>
      <c r="G921" s="20"/>
      <c r="H921" s="20"/>
    </row>
    <row r="922" spans="1:8" ht="31.5" hidden="1" x14ac:dyDescent="0.25">
      <c r="A922" s="3"/>
      <c r="B922" s="93" t="s">
        <v>57</v>
      </c>
      <c r="C922" s="24">
        <f>C923</f>
        <v>0</v>
      </c>
      <c r="D922" s="24">
        <f t="shared" ref="D922:E922" si="261">D923</f>
        <v>0</v>
      </c>
      <c r="E922" s="24">
        <f t="shared" si="261"/>
        <v>0</v>
      </c>
      <c r="F922" s="9"/>
      <c r="G922" s="20"/>
      <c r="H922" s="20"/>
    </row>
    <row r="923" spans="1:8" hidden="1" x14ac:dyDescent="0.25">
      <c r="A923" s="3"/>
      <c r="B923" s="204"/>
      <c r="C923" s="8"/>
      <c r="D923" s="8"/>
      <c r="E923" s="8"/>
      <c r="F923" s="9"/>
      <c r="G923" s="20"/>
      <c r="H923" s="20"/>
    </row>
    <row r="924" spans="1:8" ht="31.5" hidden="1" x14ac:dyDescent="0.25">
      <c r="A924" s="3"/>
      <c r="B924" s="93" t="s">
        <v>37</v>
      </c>
      <c r="C924" s="24">
        <f>C925</f>
        <v>0</v>
      </c>
      <c r="D924" s="24">
        <f t="shared" ref="D924:E924" si="262">D925</f>
        <v>0</v>
      </c>
      <c r="E924" s="24">
        <f t="shared" si="262"/>
        <v>0</v>
      </c>
      <c r="F924" s="37"/>
      <c r="G924" s="20"/>
      <c r="H924" s="20"/>
    </row>
    <row r="925" spans="1:8" hidden="1" x14ac:dyDescent="0.25">
      <c r="A925" s="3"/>
      <c r="B925" s="204"/>
      <c r="C925" s="8"/>
      <c r="D925" s="8"/>
      <c r="E925" s="8"/>
      <c r="F925" s="9"/>
      <c r="G925" s="20"/>
      <c r="H925" s="20"/>
    </row>
    <row r="926" spans="1:8" ht="31.5" hidden="1" x14ac:dyDescent="0.25">
      <c r="A926" s="3"/>
      <c r="B926" s="93" t="s">
        <v>17</v>
      </c>
      <c r="C926" s="24">
        <f>C927</f>
        <v>0</v>
      </c>
      <c r="D926" s="24">
        <f t="shared" ref="D926:E926" si="263">D927</f>
        <v>0</v>
      </c>
      <c r="E926" s="24">
        <f t="shared" si="263"/>
        <v>0</v>
      </c>
      <c r="F926" s="9"/>
      <c r="G926" s="20"/>
      <c r="H926" s="20"/>
    </row>
    <row r="927" spans="1:8" hidden="1" x14ac:dyDescent="0.25">
      <c r="A927" s="3"/>
      <c r="B927" s="204"/>
      <c r="C927" s="8"/>
      <c r="D927" s="8"/>
      <c r="E927" s="8"/>
      <c r="F927" s="9"/>
      <c r="G927" s="20"/>
      <c r="H927" s="20"/>
    </row>
    <row r="928" spans="1:8" hidden="1" x14ac:dyDescent="0.25">
      <c r="A928" s="3"/>
      <c r="B928" s="93" t="s">
        <v>53</v>
      </c>
      <c r="C928" s="24">
        <f>C929</f>
        <v>0</v>
      </c>
      <c r="D928" s="24">
        <f t="shared" ref="D928:E928" si="264">D929</f>
        <v>0</v>
      </c>
      <c r="E928" s="24">
        <f t="shared" si="264"/>
        <v>0</v>
      </c>
      <c r="F928" s="9"/>
      <c r="G928" s="20"/>
      <c r="H928" s="20"/>
    </row>
    <row r="929" spans="1:8" hidden="1" x14ac:dyDescent="0.25">
      <c r="A929" s="3"/>
      <c r="B929" s="204"/>
      <c r="C929" s="8"/>
      <c r="D929" s="24"/>
      <c r="E929" s="24"/>
      <c r="F929" s="9"/>
      <c r="G929" s="20"/>
      <c r="H929" s="20"/>
    </row>
    <row r="930" spans="1:8" ht="31.5" hidden="1" x14ac:dyDescent="0.25">
      <c r="A930" s="3"/>
      <c r="B930" s="23" t="s">
        <v>182</v>
      </c>
      <c r="C930" s="24">
        <f>C931</f>
        <v>0</v>
      </c>
      <c r="D930" s="24">
        <f t="shared" ref="D930:E930" si="265">D931</f>
        <v>0</v>
      </c>
      <c r="E930" s="24">
        <f t="shared" si="265"/>
        <v>0</v>
      </c>
      <c r="F930" s="9"/>
      <c r="G930" s="20"/>
      <c r="H930" s="20"/>
    </row>
    <row r="931" spans="1:8" hidden="1" x14ac:dyDescent="0.25">
      <c r="A931" s="3"/>
      <c r="B931" s="204"/>
      <c r="C931" s="8"/>
      <c r="D931" s="8"/>
      <c r="E931" s="8"/>
      <c r="F931" s="9"/>
      <c r="G931" s="20"/>
      <c r="H931" s="20"/>
    </row>
    <row r="932" spans="1:8" ht="31.5" hidden="1" x14ac:dyDescent="0.25">
      <c r="A932" s="3"/>
      <c r="B932" s="23" t="s">
        <v>271</v>
      </c>
      <c r="C932" s="24">
        <f>C933</f>
        <v>0</v>
      </c>
      <c r="D932" s="24">
        <f t="shared" ref="D932:E932" si="266">D933</f>
        <v>0</v>
      </c>
      <c r="E932" s="24">
        <f t="shared" si="266"/>
        <v>0</v>
      </c>
      <c r="F932" s="9"/>
      <c r="G932" s="20"/>
      <c r="H932" s="20"/>
    </row>
    <row r="933" spans="1:8" hidden="1" x14ac:dyDescent="0.25">
      <c r="A933" s="3"/>
      <c r="B933" s="204"/>
      <c r="C933" s="8"/>
      <c r="D933" s="8"/>
      <c r="E933" s="8"/>
      <c r="F933" s="9"/>
      <c r="G933" s="20"/>
      <c r="H933" s="20"/>
    </row>
    <row r="934" spans="1:8" ht="31.5" hidden="1" x14ac:dyDescent="0.25">
      <c r="A934" s="3"/>
      <c r="B934" s="23" t="s">
        <v>256</v>
      </c>
      <c r="C934" s="24">
        <f>C935</f>
        <v>0</v>
      </c>
      <c r="D934" s="24">
        <f t="shared" ref="D934:E934" si="267">D935</f>
        <v>0</v>
      </c>
      <c r="E934" s="24">
        <f t="shared" si="267"/>
        <v>0</v>
      </c>
      <c r="F934" s="9"/>
      <c r="G934" s="20"/>
      <c r="H934" s="20"/>
    </row>
    <row r="935" spans="1:8" hidden="1" x14ac:dyDescent="0.25">
      <c r="A935" s="3"/>
      <c r="B935" s="204"/>
      <c r="C935" s="8"/>
      <c r="D935" s="8"/>
      <c r="E935" s="8"/>
      <c r="F935" s="9"/>
      <c r="G935" s="20"/>
      <c r="H935" s="20"/>
    </row>
    <row r="936" spans="1:8" ht="31.5" hidden="1" x14ac:dyDescent="0.25">
      <c r="A936" s="3"/>
      <c r="B936" s="23" t="s">
        <v>111</v>
      </c>
      <c r="C936" s="24">
        <f>C937</f>
        <v>0</v>
      </c>
      <c r="D936" s="24">
        <f t="shared" ref="D936:E936" si="268">D937</f>
        <v>0</v>
      </c>
      <c r="E936" s="24">
        <f t="shared" si="268"/>
        <v>0</v>
      </c>
      <c r="F936" s="9"/>
      <c r="G936" s="20"/>
      <c r="H936" s="20"/>
    </row>
    <row r="937" spans="1:8" hidden="1" x14ac:dyDescent="0.25">
      <c r="A937" s="3"/>
      <c r="B937" s="204"/>
      <c r="C937" s="8"/>
      <c r="D937" s="8"/>
      <c r="E937" s="8"/>
      <c r="F937" s="9"/>
      <c r="G937" s="20"/>
      <c r="H937" s="20"/>
    </row>
    <row r="938" spans="1:8" ht="66" hidden="1" customHeight="1" x14ac:dyDescent="0.25">
      <c r="A938" s="3"/>
      <c r="B938" s="23" t="s">
        <v>183</v>
      </c>
      <c r="C938" s="24">
        <f>SUM(C939:C940)</f>
        <v>0</v>
      </c>
      <c r="D938" s="24">
        <f t="shared" ref="D938:E938" si="269">SUM(D939:D940)</f>
        <v>0</v>
      </c>
      <c r="E938" s="24">
        <f t="shared" si="269"/>
        <v>0</v>
      </c>
      <c r="F938" s="37"/>
      <c r="G938" s="20"/>
      <c r="H938" s="20"/>
    </row>
    <row r="939" spans="1:8" hidden="1" x14ac:dyDescent="0.25">
      <c r="A939" s="3"/>
      <c r="B939" s="204"/>
      <c r="C939" s="8"/>
      <c r="D939" s="24"/>
      <c r="E939" s="24"/>
      <c r="F939" s="9"/>
      <c r="G939" s="20"/>
      <c r="H939" s="20"/>
    </row>
    <row r="940" spans="1:8" hidden="1" x14ac:dyDescent="0.25">
      <c r="A940" s="3"/>
      <c r="B940" s="204"/>
      <c r="C940" s="8"/>
      <c r="D940" s="8"/>
      <c r="E940" s="8"/>
      <c r="F940" s="9"/>
      <c r="G940" s="20"/>
      <c r="H940" s="20"/>
    </row>
    <row r="941" spans="1:8" ht="35.25" customHeight="1" x14ac:dyDescent="0.25">
      <c r="A941" s="3" t="s">
        <v>45</v>
      </c>
      <c r="B941" s="99" t="s">
        <v>44</v>
      </c>
      <c r="C941" s="10">
        <f>C950+C956+C942</f>
        <v>0</v>
      </c>
      <c r="D941" s="10">
        <f t="shared" ref="D941:E941" si="270">D950+D956+D942</f>
        <v>0</v>
      </c>
      <c r="E941" s="10">
        <f t="shared" si="270"/>
        <v>2843787</v>
      </c>
      <c r="F941" s="9"/>
      <c r="G941" s="20"/>
      <c r="H941" s="20"/>
    </row>
    <row r="942" spans="1:8" ht="66.75" customHeight="1" x14ac:dyDescent="0.25">
      <c r="A942" s="3" t="s">
        <v>188</v>
      </c>
      <c r="B942" s="99" t="s">
        <v>189</v>
      </c>
      <c r="C942" s="10">
        <f>C943</f>
        <v>0</v>
      </c>
      <c r="D942" s="10">
        <f>D943</f>
        <v>0</v>
      </c>
      <c r="E942" s="10">
        <f t="shared" ref="E942" si="271">E943</f>
        <v>811087</v>
      </c>
      <c r="F942" s="9"/>
      <c r="G942" s="20"/>
      <c r="H942" s="20"/>
    </row>
    <row r="943" spans="1:8" ht="48.75" customHeight="1" x14ac:dyDescent="0.25">
      <c r="A943" s="3"/>
      <c r="B943" s="23" t="s">
        <v>183</v>
      </c>
      <c r="C943" s="24">
        <f>SUM(C944:C949)</f>
        <v>0</v>
      </c>
      <c r="D943" s="24">
        <f t="shared" ref="D943:E943" si="272">SUM(D944:D949)</f>
        <v>0</v>
      </c>
      <c r="E943" s="24">
        <f t="shared" si="272"/>
        <v>811087</v>
      </c>
      <c r="F943" s="9"/>
      <c r="G943" s="20"/>
      <c r="H943" s="20"/>
    </row>
    <row r="944" spans="1:8" ht="18" customHeight="1" x14ac:dyDescent="0.25">
      <c r="A944" s="3"/>
      <c r="B944" s="77"/>
      <c r="C944" s="8"/>
      <c r="D944" s="8"/>
      <c r="E944" s="8">
        <v>811087</v>
      </c>
      <c r="F944" s="9" t="s">
        <v>276</v>
      </c>
      <c r="G944" s="20"/>
      <c r="H944" s="20"/>
    </row>
    <row r="945" spans="1:8" ht="23.25" hidden="1" customHeight="1" x14ac:dyDescent="0.25">
      <c r="A945" s="3"/>
      <c r="B945" s="77"/>
      <c r="C945" s="8"/>
      <c r="D945" s="8"/>
      <c r="E945" s="8"/>
      <c r="F945" s="9"/>
      <c r="G945" s="20"/>
      <c r="H945" s="20"/>
    </row>
    <row r="946" spans="1:8" hidden="1" x14ac:dyDescent="0.25">
      <c r="A946" s="3"/>
      <c r="B946" s="77"/>
      <c r="C946" s="8"/>
      <c r="D946" s="8"/>
      <c r="E946" s="8"/>
      <c r="F946" s="9"/>
      <c r="G946" s="20"/>
      <c r="H946" s="20"/>
    </row>
    <row r="947" spans="1:8" hidden="1" x14ac:dyDescent="0.25">
      <c r="A947" s="3"/>
      <c r="B947" s="77"/>
      <c r="C947" s="8"/>
      <c r="D947" s="8"/>
      <c r="E947" s="8"/>
      <c r="F947" s="9"/>
      <c r="G947" s="20"/>
      <c r="H947" s="20"/>
    </row>
    <row r="948" spans="1:8" hidden="1" x14ac:dyDescent="0.25">
      <c r="A948" s="3"/>
      <c r="B948" s="77"/>
      <c r="C948" s="8"/>
      <c r="D948" s="8"/>
      <c r="E948" s="8"/>
      <c r="F948" s="33"/>
      <c r="G948" s="20"/>
      <c r="H948" s="20"/>
    </row>
    <row r="949" spans="1:8" hidden="1" x14ac:dyDescent="0.25">
      <c r="A949" s="3"/>
      <c r="B949" s="99"/>
      <c r="C949" s="10"/>
      <c r="D949" s="10"/>
      <c r="E949" s="10"/>
      <c r="F949" s="9"/>
      <c r="G949" s="20"/>
      <c r="H949" s="20"/>
    </row>
    <row r="950" spans="1:8" ht="66" customHeight="1" x14ac:dyDescent="0.25">
      <c r="A950" s="3" t="s">
        <v>180</v>
      </c>
      <c r="B950" s="67" t="s">
        <v>247</v>
      </c>
      <c r="C950" s="10">
        <f>C951+C954</f>
        <v>0</v>
      </c>
      <c r="D950" s="10">
        <f t="shared" ref="D950:E950" si="273">D951+D954</f>
        <v>0</v>
      </c>
      <c r="E950" s="10">
        <f t="shared" si="273"/>
        <v>632700</v>
      </c>
      <c r="F950" s="9"/>
      <c r="G950" s="20"/>
      <c r="H950" s="20"/>
    </row>
    <row r="951" spans="1:8" ht="33.75" customHeight="1" x14ac:dyDescent="0.25">
      <c r="A951" s="3"/>
      <c r="B951" s="93" t="s">
        <v>182</v>
      </c>
      <c r="C951" s="24">
        <f>SUM(C952:C953)</f>
        <v>0</v>
      </c>
      <c r="D951" s="24">
        <f t="shared" ref="D951:E951" si="274">SUM(D952:D953)</f>
        <v>0</v>
      </c>
      <c r="E951" s="24">
        <f t="shared" si="274"/>
        <v>632700</v>
      </c>
      <c r="F951" s="9"/>
      <c r="G951" s="20"/>
      <c r="H951" s="20"/>
    </row>
    <row r="952" spans="1:8" ht="33.75" customHeight="1" x14ac:dyDescent="0.25">
      <c r="A952" s="3"/>
      <c r="B952" s="108"/>
      <c r="C952" s="24"/>
      <c r="D952" s="8"/>
      <c r="E952" s="8">
        <v>632700</v>
      </c>
      <c r="F952" s="6" t="s">
        <v>425</v>
      </c>
      <c r="G952" s="20"/>
      <c r="H952" s="20"/>
    </row>
    <row r="953" spans="1:8" hidden="1" x14ac:dyDescent="0.25">
      <c r="A953" s="3"/>
      <c r="B953" s="108"/>
      <c r="C953" s="10"/>
      <c r="D953" s="8"/>
      <c r="E953" s="8"/>
      <c r="F953" s="6"/>
      <c r="G953" s="20"/>
      <c r="H953" s="20"/>
    </row>
    <row r="954" spans="1:8" ht="66.75" hidden="1" customHeight="1" x14ac:dyDescent="0.25">
      <c r="A954" s="3"/>
      <c r="B954" s="23" t="s">
        <v>183</v>
      </c>
      <c r="C954" s="10">
        <f>C955</f>
        <v>0</v>
      </c>
      <c r="D954" s="10">
        <f t="shared" ref="D954:E954" si="275">D955</f>
        <v>0</v>
      </c>
      <c r="E954" s="10">
        <f t="shared" si="275"/>
        <v>0</v>
      </c>
      <c r="F954" s="6"/>
      <c r="G954" s="20"/>
      <c r="H954" s="20"/>
    </row>
    <row r="955" spans="1:8" hidden="1" x14ac:dyDescent="0.25">
      <c r="A955" s="3"/>
      <c r="B955" s="108"/>
      <c r="C955" s="10"/>
      <c r="D955" s="8"/>
      <c r="E955" s="8"/>
      <c r="F955" s="36"/>
      <c r="G955" s="20"/>
      <c r="H955" s="20"/>
    </row>
    <row r="956" spans="1:8" ht="47.25" x14ac:dyDescent="0.25">
      <c r="A956" s="3" t="s">
        <v>69</v>
      </c>
      <c r="B956" s="116" t="s">
        <v>268</v>
      </c>
      <c r="C956" s="10">
        <f>C957</f>
        <v>0</v>
      </c>
      <c r="D956" s="10">
        <f t="shared" ref="D956:E957" si="276">D957</f>
        <v>0</v>
      </c>
      <c r="E956" s="10">
        <f t="shared" si="276"/>
        <v>1400000</v>
      </c>
      <c r="F956" s="37"/>
      <c r="G956" s="20"/>
      <c r="H956" s="20"/>
    </row>
    <row r="957" spans="1:8" ht="50.25" customHeight="1" x14ac:dyDescent="0.25">
      <c r="A957" s="3"/>
      <c r="B957" s="23" t="s">
        <v>183</v>
      </c>
      <c r="C957" s="24">
        <f>C958</f>
        <v>0</v>
      </c>
      <c r="D957" s="24">
        <f t="shared" si="276"/>
        <v>0</v>
      </c>
      <c r="E957" s="24">
        <f t="shared" si="276"/>
        <v>1400000</v>
      </c>
      <c r="F957" s="37"/>
      <c r="G957" s="20"/>
      <c r="H957" s="20"/>
    </row>
    <row r="958" spans="1:8" ht="67.5" customHeight="1" x14ac:dyDescent="0.25">
      <c r="A958" s="3"/>
      <c r="B958" s="108" t="s">
        <v>317</v>
      </c>
      <c r="C958" s="8"/>
      <c r="D958" s="8"/>
      <c r="E958" s="8">
        <v>1400000</v>
      </c>
      <c r="F958" s="6" t="s">
        <v>425</v>
      </c>
      <c r="G958" s="20"/>
      <c r="H958" s="20"/>
    </row>
    <row r="959" spans="1:8" ht="51" customHeight="1" x14ac:dyDescent="0.25">
      <c r="A959" s="3" t="s">
        <v>282</v>
      </c>
      <c r="B959" s="116" t="s">
        <v>283</v>
      </c>
      <c r="C959" s="10">
        <f>C960</f>
        <v>0</v>
      </c>
      <c r="D959" s="10">
        <f t="shared" ref="D959:E959" si="277">D960</f>
        <v>0</v>
      </c>
      <c r="E959" s="10">
        <f t="shared" si="277"/>
        <v>116789</v>
      </c>
      <c r="F959" s="37"/>
      <c r="G959" s="20"/>
      <c r="H959" s="20"/>
    </row>
    <row r="960" spans="1:8" ht="96.75" customHeight="1" x14ac:dyDescent="0.25">
      <c r="A960" s="168" t="s">
        <v>284</v>
      </c>
      <c r="B960" s="116" t="s">
        <v>240</v>
      </c>
      <c r="C960" s="8">
        <f>C961</f>
        <v>0</v>
      </c>
      <c r="D960" s="8">
        <f t="shared" ref="D960:E960" si="278">D961</f>
        <v>0</v>
      </c>
      <c r="E960" s="8">
        <f t="shared" si="278"/>
        <v>116789</v>
      </c>
      <c r="F960" s="9"/>
      <c r="G960" s="20"/>
      <c r="H960" s="20"/>
    </row>
    <row r="961" spans="1:9" x14ac:dyDescent="0.25">
      <c r="A961" s="3"/>
      <c r="B961" s="23" t="s">
        <v>53</v>
      </c>
      <c r="C961" s="8">
        <f>SUM(C962)</f>
        <v>0</v>
      </c>
      <c r="D961" s="8">
        <f t="shared" ref="D961:E961" si="279">SUM(D962)</f>
        <v>0</v>
      </c>
      <c r="E961" s="8">
        <f t="shared" si="279"/>
        <v>116789</v>
      </c>
      <c r="F961" s="9"/>
      <c r="G961" s="20"/>
      <c r="H961" s="20"/>
    </row>
    <row r="962" spans="1:9" ht="35.25" customHeight="1" x14ac:dyDescent="0.25">
      <c r="A962" s="3"/>
      <c r="B962" s="25" t="s">
        <v>485</v>
      </c>
      <c r="C962" s="8"/>
      <c r="D962" s="8"/>
      <c r="E962" s="8">
        <v>116789</v>
      </c>
      <c r="F962" s="9" t="s">
        <v>425</v>
      </c>
      <c r="G962" s="20"/>
      <c r="H962" s="20"/>
    </row>
    <row r="963" spans="1:9" ht="48.75" customHeight="1" x14ac:dyDescent="0.25">
      <c r="A963" s="3" t="s">
        <v>138</v>
      </c>
      <c r="B963" s="99" t="s">
        <v>139</v>
      </c>
      <c r="C963" s="10">
        <f>C964</f>
        <v>22031300</v>
      </c>
      <c r="D963" s="10">
        <f t="shared" ref="D963:E963" si="280">D964</f>
        <v>0</v>
      </c>
      <c r="E963" s="10">
        <f t="shared" si="280"/>
        <v>182492</v>
      </c>
      <c r="F963" s="9"/>
      <c r="G963" s="20"/>
      <c r="H963" s="20"/>
    </row>
    <row r="964" spans="1:9" ht="31.5" x14ac:dyDescent="0.25">
      <c r="A964" s="3" t="s">
        <v>140</v>
      </c>
      <c r="B964" s="116" t="s">
        <v>248</v>
      </c>
      <c r="C964" s="10">
        <f>C965+C968</f>
        <v>22031300</v>
      </c>
      <c r="D964" s="10">
        <f t="shared" ref="D964:E964" si="281">D965+D968</f>
        <v>0</v>
      </c>
      <c r="E964" s="10">
        <f t="shared" si="281"/>
        <v>182492</v>
      </c>
      <c r="F964" s="9"/>
      <c r="G964" s="20"/>
      <c r="H964" s="20"/>
    </row>
    <row r="965" spans="1:9" ht="34.5" customHeight="1" x14ac:dyDescent="0.25">
      <c r="A965" s="3"/>
      <c r="B965" s="93" t="s">
        <v>54</v>
      </c>
      <c r="C965" s="24">
        <f>SUM(C966:C967)</f>
        <v>26345500</v>
      </c>
      <c r="D965" s="24">
        <f t="shared" ref="D965:E965" si="282">SUM(D966:D967)</f>
        <v>0</v>
      </c>
      <c r="E965" s="24">
        <f t="shared" si="282"/>
        <v>2734</v>
      </c>
      <c r="F965" s="9"/>
      <c r="G965" s="20"/>
      <c r="H965" s="20"/>
    </row>
    <row r="966" spans="1:9" ht="51" customHeight="1" x14ac:dyDescent="0.25">
      <c r="A966" s="3"/>
      <c r="B966" s="108" t="s">
        <v>403</v>
      </c>
      <c r="C966" s="8">
        <v>26411100</v>
      </c>
      <c r="D966" s="10"/>
      <c r="E966" s="10"/>
      <c r="F966" s="9" t="s">
        <v>458</v>
      </c>
      <c r="G966" s="20"/>
      <c r="H966" s="225"/>
    </row>
    <row r="967" spans="1:9" ht="51" customHeight="1" x14ac:dyDescent="0.25">
      <c r="A967" s="3"/>
      <c r="B967" s="108" t="s">
        <v>404</v>
      </c>
      <c r="C967" s="8">
        <v>-65600</v>
      </c>
      <c r="D967" s="10"/>
      <c r="E967" s="8">
        <v>2734</v>
      </c>
      <c r="F967" s="218" t="s">
        <v>472</v>
      </c>
      <c r="G967" s="20"/>
      <c r="H967" s="20"/>
    </row>
    <row r="968" spans="1:9" ht="18.75" customHeight="1" x14ac:dyDescent="0.25">
      <c r="A968" s="3"/>
      <c r="B968" s="93" t="s">
        <v>255</v>
      </c>
      <c r="C968" s="24">
        <f>SUM(C969:C971)</f>
        <v>-4314200</v>
      </c>
      <c r="D968" s="24">
        <f t="shared" ref="D968:E968" si="283">SUM(D969:D971)</f>
        <v>0</v>
      </c>
      <c r="E968" s="24">
        <f t="shared" si="283"/>
        <v>179758</v>
      </c>
      <c r="F968" s="9"/>
      <c r="G968" s="20"/>
      <c r="H968" s="20"/>
    </row>
    <row r="969" spans="1:9" ht="67.5" customHeight="1" x14ac:dyDescent="0.25">
      <c r="A969" s="3"/>
      <c r="B969" s="108" t="s">
        <v>363</v>
      </c>
      <c r="C969" s="8">
        <v>-3660600</v>
      </c>
      <c r="D969" s="8"/>
      <c r="E969" s="8">
        <v>152525</v>
      </c>
      <c r="F969" s="224" t="s">
        <v>473</v>
      </c>
      <c r="G969" s="20"/>
      <c r="H969" s="227"/>
      <c r="I969" s="227"/>
    </row>
    <row r="970" spans="1:9" ht="66.75" customHeight="1" x14ac:dyDescent="0.25">
      <c r="A970" s="3"/>
      <c r="B970" s="150" t="s">
        <v>364</v>
      </c>
      <c r="C970" s="8">
        <v>-653600</v>
      </c>
      <c r="D970" s="8"/>
      <c r="E970" s="8">
        <v>27233</v>
      </c>
      <c r="F970" s="224" t="s">
        <v>473</v>
      </c>
      <c r="G970" s="20"/>
      <c r="H970" s="227"/>
    </row>
    <row r="971" spans="1:9" ht="63" hidden="1" customHeight="1" x14ac:dyDescent="0.25">
      <c r="A971" s="3"/>
      <c r="B971" s="150" t="s">
        <v>365</v>
      </c>
      <c r="C971" s="8"/>
      <c r="D971" s="8"/>
      <c r="E971" s="8"/>
      <c r="F971" s="198" t="s">
        <v>366</v>
      </c>
      <c r="G971" s="20"/>
      <c r="H971" s="20"/>
    </row>
    <row r="972" spans="1:9" ht="31.5" hidden="1" customHeight="1" x14ac:dyDescent="0.25">
      <c r="A972" s="3"/>
      <c r="B972" s="113" t="s">
        <v>111</v>
      </c>
      <c r="C972" s="8">
        <f>C973+C974+C975</f>
        <v>0</v>
      </c>
      <c r="D972" s="8">
        <f t="shared" ref="D972:E972" si="284">D973+D974+D975</f>
        <v>0</v>
      </c>
      <c r="E972" s="8">
        <f t="shared" si="284"/>
        <v>0</v>
      </c>
      <c r="F972" s="9"/>
      <c r="G972" s="20"/>
      <c r="H972" s="20"/>
    </row>
    <row r="973" spans="1:9" ht="15.75" hidden="1" customHeight="1" x14ac:dyDescent="0.25">
      <c r="A973" s="3"/>
      <c r="B973" s="114"/>
      <c r="C973" s="24"/>
      <c r="D973" s="24"/>
      <c r="E973" s="8"/>
      <c r="F973" s="9"/>
      <c r="G973" s="20"/>
      <c r="H973" s="20"/>
    </row>
    <row r="974" spans="1:9" ht="15.75" hidden="1" customHeight="1" x14ac:dyDescent="0.25">
      <c r="A974" s="3"/>
      <c r="B974" s="114"/>
      <c r="C974" s="24"/>
      <c r="D974" s="24"/>
      <c r="E974" s="8"/>
      <c r="F974" s="9"/>
      <c r="G974" s="20"/>
      <c r="H974" s="20"/>
    </row>
    <row r="975" spans="1:9" ht="15.75" hidden="1" customHeight="1" x14ac:dyDescent="0.25">
      <c r="A975" s="3"/>
      <c r="B975" s="25"/>
      <c r="C975" s="24"/>
      <c r="D975" s="24"/>
      <c r="E975" s="8"/>
      <c r="F975" s="9"/>
      <c r="G975" s="20"/>
      <c r="H975" s="20"/>
    </row>
    <row r="976" spans="1:9" x14ac:dyDescent="0.25">
      <c r="A976" s="3" t="s">
        <v>104</v>
      </c>
      <c r="B976" s="21" t="s">
        <v>24</v>
      </c>
      <c r="C976" s="10">
        <f>C977+C985+C989+C993+C1004+C1011+C1015+C1023+C1029+C1037+C1040+C1045+C1049+C1111+C1117+C1121+C1126+C1133+C1139+C1144+C1151+C1156+C1163+C1169+C1174+C1181+C1187+C1191+C1195+C1198+C1203+C1207+C1209+C1215+C1221+C1231+C1237+C1243</f>
        <v>-3600000</v>
      </c>
      <c r="D976" s="10">
        <f t="shared" ref="D976:E976" si="285">D977+D985+D989+D993+D1004+D1011+D1015+D1023+D1029+D1037+D1040+D1045+D1049+D1111+D1117+D1121+D1126+D1133+D1139+D1144+D1151+D1156+D1163+D1169+D1174+D1181+D1187+D1191+D1195+D1198+D1203+D1207+D1209+D1215+D1221+D1231+D1237+D1243</f>
        <v>37405647</v>
      </c>
      <c r="E976" s="10">
        <f t="shared" si="285"/>
        <v>23334210</v>
      </c>
      <c r="F976" s="37"/>
      <c r="G976" s="20"/>
      <c r="H976" s="20"/>
    </row>
    <row r="977" spans="1:8" ht="36.75" customHeight="1" x14ac:dyDescent="0.25">
      <c r="A977" s="3"/>
      <c r="B977" s="23" t="s">
        <v>264</v>
      </c>
      <c r="C977" s="24">
        <f>SUM(C978:C984)</f>
        <v>0</v>
      </c>
      <c r="D977" s="24">
        <f t="shared" ref="D977:E977" si="286">SUM(D978:D984)</f>
        <v>667985</v>
      </c>
      <c r="E977" s="24">
        <f t="shared" si="286"/>
        <v>350001</v>
      </c>
      <c r="F977" s="37"/>
      <c r="G977" s="20"/>
      <c r="H977" s="20"/>
    </row>
    <row r="978" spans="1:8" ht="19.5" customHeight="1" x14ac:dyDescent="0.25">
      <c r="A978" s="3"/>
      <c r="B978" s="108"/>
      <c r="C978" s="8"/>
      <c r="D978" s="32"/>
      <c r="E978" s="32">
        <v>350001</v>
      </c>
      <c r="F978" s="33" t="s">
        <v>276</v>
      </c>
      <c r="G978" s="20"/>
      <c r="H978" s="20"/>
    </row>
    <row r="979" spans="1:8" ht="50.25" customHeight="1" x14ac:dyDescent="0.25">
      <c r="A979" s="3"/>
      <c r="B979" s="108"/>
      <c r="C979" s="8"/>
      <c r="D979" s="32">
        <v>667985</v>
      </c>
      <c r="E979" s="32"/>
      <c r="F979" s="44" t="s">
        <v>459</v>
      </c>
      <c r="G979" s="20"/>
      <c r="H979" s="20"/>
    </row>
    <row r="980" spans="1:8" ht="15.75" hidden="1" customHeight="1" x14ac:dyDescent="0.25">
      <c r="A980" s="3"/>
      <c r="B980" s="108"/>
      <c r="C980" s="8"/>
      <c r="D980" s="32"/>
      <c r="E980" s="32"/>
      <c r="F980" s="33"/>
      <c r="G980" s="20"/>
      <c r="H980" s="20"/>
    </row>
    <row r="981" spans="1:8" ht="15.75" hidden="1" customHeight="1" x14ac:dyDescent="0.25">
      <c r="A981" s="3"/>
      <c r="B981" s="108"/>
      <c r="C981" s="8"/>
      <c r="D981" s="32"/>
      <c r="E981" s="32"/>
      <c r="F981" s="44"/>
      <c r="G981" s="20"/>
      <c r="H981" s="20"/>
    </row>
    <row r="982" spans="1:8" ht="15.75" hidden="1" customHeight="1" x14ac:dyDescent="0.25">
      <c r="A982" s="3"/>
      <c r="B982" s="108"/>
      <c r="C982" s="8"/>
      <c r="D982" s="32"/>
      <c r="E982" s="32"/>
      <c r="F982" s="9"/>
      <c r="G982" s="20"/>
      <c r="H982" s="20"/>
    </row>
    <row r="983" spans="1:8" ht="15.75" hidden="1" customHeight="1" x14ac:dyDescent="0.25">
      <c r="A983" s="3"/>
      <c r="B983" s="108"/>
      <c r="C983" s="8"/>
      <c r="D983" s="32"/>
      <c r="E983" s="32"/>
      <c r="F983" s="44"/>
      <c r="G983" s="20"/>
      <c r="H983" s="20"/>
    </row>
    <row r="984" spans="1:8" ht="15.75" hidden="1" customHeight="1" x14ac:dyDescent="0.25">
      <c r="A984" s="3"/>
      <c r="B984" s="108"/>
      <c r="C984" s="8"/>
      <c r="D984" s="32"/>
      <c r="E984" s="32"/>
      <c r="F984" s="44"/>
      <c r="G984" s="20"/>
      <c r="H984" s="20"/>
    </row>
    <row r="985" spans="1:8" x14ac:dyDescent="0.25">
      <c r="A985" s="3"/>
      <c r="B985" s="23" t="s">
        <v>2</v>
      </c>
      <c r="C985" s="24">
        <f>SUM(C986:C988)</f>
        <v>0</v>
      </c>
      <c r="D985" s="24">
        <f t="shared" ref="D985:E985" si="287">SUM(D986:D988)</f>
        <v>1132233</v>
      </c>
      <c r="E985" s="24">
        <f t="shared" si="287"/>
        <v>43000</v>
      </c>
      <c r="F985" s="44"/>
      <c r="G985" s="20"/>
      <c r="H985" s="20"/>
    </row>
    <row r="986" spans="1:8" ht="47.25" x14ac:dyDescent="0.25">
      <c r="A986" s="3"/>
      <c r="B986" s="23"/>
      <c r="C986" s="8"/>
      <c r="D986" s="32">
        <v>1132233</v>
      </c>
      <c r="E986" s="32"/>
      <c r="F986" s="44" t="s">
        <v>459</v>
      </c>
      <c r="G986" s="20"/>
      <c r="H986" s="20"/>
    </row>
    <row r="987" spans="1:8" ht="31.5" x14ac:dyDescent="0.25">
      <c r="A987" s="3"/>
      <c r="B987" s="23"/>
      <c r="C987" s="8"/>
      <c r="D987" s="32"/>
      <c r="E987" s="32">
        <v>43000</v>
      </c>
      <c r="F987" s="224" t="s">
        <v>425</v>
      </c>
      <c r="G987" s="20"/>
      <c r="H987" s="20"/>
    </row>
    <row r="988" spans="1:8" ht="15.75" hidden="1" customHeight="1" x14ac:dyDescent="0.25">
      <c r="A988" s="3"/>
      <c r="B988" s="108"/>
      <c r="C988" s="8"/>
      <c r="D988" s="32"/>
      <c r="E988" s="32"/>
      <c r="F988" s="44"/>
      <c r="G988" s="20"/>
      <c r="H988" s="20"/>
    </row>
    <row r="989" spans="1:8" x14ac:dyDescent="0.25">
      <c r="A989" s="3"/>
      <c r="B989" s="23" t="s">
        <v>28</v>
      </c>
      <c r="C989" s="24">
        <f>SUM(C990:C992)</f>
        <v>0</v>
      </c>
      <c r="D989" s="24">
        <f t="shared" ref="D989:E989" si="288">SUM(D990:D992)</f>
        <v>3601764</v>
      </c>
      <c r="E989" s="24">
        <f t="shared" si="288"/>
        <v>0</v>
      </c>
      <c r="F989" s="9"/>
      <c r="G989" s="20"/>
      <c r="H989" s="20"/>
    </row>
    <row r="990" spans="1:8" ht="47.25" x14ac:dyDescent="0.25">
      <c r="A990" s="3"/>
      <c r="B990" s="7"/>
      <c r="C990" s="24"/>
      <c r="D990" s="8">
        <v>3601764</v>
      </c>
      <c r="E990" s="24"/>
      <c r="F990" s="44" t="s">
        <v>459</v>
      </c>
      <c r="G990" s="20"/>
      <c r="H990" s="20"/>
    </row>
    <row r="991" spans="1:8" ht="18" hidden="1" customHeight="1" x14ac:dyDescent="0.25">
      <c r="A991" s="233"/>
      <c r="B991" s="230" t="s">
        <v>318</v>
      </c>
      <c r="C991" s="8"/>
      <c r="D991" s="8"/>
      <c r="E991" s="24"/>
      <c r="F991" s="235"/>
      <c r="G991" s="20"/>
      <c r="H991" s="20"/>
    </row>
    <row r="992" spans="1:8" hidden="1" x14ac:dyDescent="0.25">
      <c r="A992" s="234"/>
      <c r="B992" s="231"/>
      <c r="C992" s="8"/>
      <c r="D992" s="8"/>
      <c r="E992" s="8"/>
      <c r="F992" s="235"/>
      <c r="G992" s="20"/>
      <c r="H992" s="20"/>
    </row>
    <row r="993" spans="1:14" s="74" customFormat="1" ht="31.5" x14ac:dyDescent="0.25">
      <c r="A993" s="5"/>
      <c r="B993" s="23" t="s">
        <v>483</v>
      </c>
      <c r="C993" s="24">
        <f>SUM(C994:C1003)</f>
        <v>0</v>
      </c>
      <c r="D993" s="24">
        <f t="shared" ref="D993:E993" si="289">SUM(D994:D1003)</f>
        <v>1551400</v>
      </c>
      <c r="E993" s="24">
        <f t="shared" si="289"/>
        <v>453860</v>
      </c>
      <c r="F993" s="52"/>
      <c r="G993" s="72"/>
      <c r="H993" s="20"/>
      <c r="I993" s="73"/>
      <c r="J993" s="73"/>
      <c r="K993" s="73"/>
      <c r="L993" s="73"/>
      <c r="M993" s="73"/>
      <c r="N993" s="73"/>
    </row>
    <row r="994" spans="1:14" ht="47.25" x14ac:dyDescent="0.25">
      <c r="A994" s="3"/>
      <c r="B994" s="7"/>
      <c r="C994" s="8"/>
      <c r="D994" s="8">
        <v>1551400</v>
      </c>
      <c r="E994" s="8"/>
      <c r="F994" s="44" t="s">
        <v>459</v>
      </c>
      <c r="G994" s="20"/>
      <c r="H994" s="20"/>
    </row>
    <row r="995" spans="1:14" x14ac:dyDescent="0.25">
      <c r="A995" s="3"/>
      <c r="B995" s="7"/>
      <c r="C995" s="24"/>
      <c r="D995" s="8"/>
      <c r="E995" s="8">
        <v>393860</v>
      </c>
      <c r="F995" s="33" t="s">
        <v>276</v>
      </c>
      <c r="G995" s="20"/>
      <c r="H995" s="20"/>
    </row>
    <row r="996" spans="1:14" ht="36.75" customHeight="1" x14ac:dyDescent="0.25">
      <c r="A996" s="3"/>
      <c r="B996" s="7"/>
      <c r="C996" s="24"/>
      <c r="D996" s="8"/>
      <c r="E996" s="8">
        <v>60000</v>
      </c>
      <c r="F996" s="224" t="s">
        <v>425</v>
      </c>
      <c r="G996" s="20"/>
      <c r="H996" s="20"/>
    </row>
    <row r="997" spans="1:14" ht="15.75" hidden="1" customHeight="1" x14ac:dyDescent="0.25">
      <c r="A997" s="3"/>
      <c r="B997" s="7"/>
      <c r="C997" s="24"/>
      <c r="D997" s="24"/>
      <c r="E997" s="8"/>
      <c r="F997" s="52"/>
      <c r="G997" s="20"/>
      <c r="H997" s="20"/>
    </row>
    <row r="998" spans="1:14" ht="15.75" hidden="1" customHeight="1" x14ac:dyDescent="0.25">
      <c r="A998" s="3"/>
      <c r="B998" s="7"/>
      <c r="C998" s="24"/>
      <c r="D998" s="24"/>
      <c r="E998" s="8"/>
      <c r="F998" s="52"/>
      <c r="G998" s="20"/>
      <c r="H998" s="20"/>
    </row>
    <row r="999" spans="1:14" ht="15.75" hidden="1" customHeight="1" x14ac:dyDescent="0.25">
      <c r="A999" s="3"/>
      <c r="B999" s="7"/>
      <c r="C999" s="24"/>
      <c r="D999" s="24"/>
      <c r="E999" s="8"/>
      <c r="F999" s="52"/>
      <c r="G999" s="20"/>
      <c r="H999" s="20"/>
    </row>
    <row r="1000" spans="1:14" ht="15.75" hidden="1" customHeight="1" x14ac:dyDescent="0.25">
      <c r="A1000" s="3"/>
      <c r="B1000" s="7"/>
      <c r="C1000" s="24"/>
      <c r="D1000" s="24"/>
      <c r="E1000" s="8"/>
      <c r="F1000" s="52"/>
      <c r="G1000" s="20"/>
      <c r="H1000" s="20"/>
    </row>
    <row r="1001" spans="1:14" ht="15.75" hidden="1" customHeight="1" x14ac:dyDescent="0.25">
      <c r="A1001" s="3"/>
      <c r="B1001" s="7"/>
      <c r="C1001" s="24"/>
      <c r="D1001" s="24"/>
      <c r="E1001" s="24"/>
      <c r="F1001" s="44"/>
      <c r="G1001" s="20"/>
      <c r="H1001" s="20"/>
    </row>
    <row r="1002" spans="1:14" ht="15.75" hidden="1" customHeight="1" x14ac:dyDescent="0.25">
      <c r="A1002" s="3"/>
      <c r="B1002" s="7"/>
      <c r="C1002" s="24"/>
      <c r="D1002" s="24"/>
      <c r="E1002" s="24"/>
      <c r="F1002" s="44"/>
      <c r="G1002" s="20"/>
      <c r="H1002" s="20"/>
    </row>
    <row r="1003" spans="1:14" ht="15.75" hidden="1" customHeight="1" x14ac:dyDescent="0.25">
      <c r="A1003" s="3"/>
      <c r="B1003" s="7"/>
      <c r="C1003" s="24"/>
      <c r="D1003" s="24"/>
      <c r="E1003" s="24"/>
      <c r="F1003" s="52"/>
      <c r="G1003" s="20"/>
      <c r="H1003" s="20"/>
    </row>
    <row r="1004" spans="1:14" s="74" customFormat="1" ht="33" customHeight="1" x14ac:dyDescent="0.25">
      <c r="A1004" s="5"/>
      <c r="B1004" s="23" t="s">
        <v>54</v>
      </c>
      <c r="C1004" s="24">
        <f>SUM(C1005:C1010)</f>
        <v>0</v>
      </c>
      <c r="D1004" s="24">
        <f t="shared" ref="D1004:E1004" si="290">SUM(D1005:D1010)</f>
        <v>1006924</v>
      </c>
      <c r="E1004" s="24">
        <f t="shared" si="290"/>
        <v>40000</v>
      </c>
      <c r="F1004" s="52"/>
      <c r="G1004" s="72"/>
      <c r="H1004" s="20"/>
      <c r="I1004" s="73"/>
      <c r="J1004" s="73"/>
      <c r="K1004" s="73"/>
      <c r="L1004" s="73"/>
      <c r="M1004" s="73"/>
      <c r="N1004" s="73"/>
    </row>
    <row r="1005" spans="1:14" ht="47.25" x14ac:dyDescent="0.25">
      <c r="A1005" s="3"/>
      <c r="B1005" s="23"/>
      <c r="C1005" s="8"/>
      <c r="D1005" s="8">
        <v>944929</v>
      </c>
      <c r="E1005" s="8"/>
      <c r="F1005" s="44" t="s">
        <v>459</v>
      </c>
      <c r="G1005" s="20"/>
      <c r="H1005" s="20"/>
    </row>
    <row r="1006" spans="1:14" ht="18.75" customHeight="1" x14ac:dyDescent="0.25">
      <c r="A1006" s="3"/>
      <c r="B1006" s="23"/>
      <c r="C1006" s="8"/>
      <c r="D1006" s="8">
        <v>37500</v>
      </c>
      <c r="E1006" s="8"/>
      <c r="F1006" s="44" t="s">
        <v>499</v>
      </c>
      <c r="G1006" s="20"/>
      <c r="H1006" s="20"/>
    </row>
    <row r="1007" spans="1:14" ht="32.25" customHeight="1" x14ac:dyDescent="0.25">
      <c r="A1007" s="3"/>
      <c r="B1007" s="23"/>
      <c r="C1007" s="8"/>
      <c r="D1007" s="8"/>
      <c r="E1007" s="8">
        <v>40000</v>
      </c>
      <c r="F1007" s="224" t="s">
        <v>425</v>
      </c>
      <c r="G1007" s="20"/>
      <c r="H1007" s="20"/>
    </row>
    <row r="1008" spans="1:14" x14ac:dyDescent="0.25">
      <c r="A1008" s="3"/>
      <c r="B1008" s="23"/>
      <c r="C1008" s="8"/>
      <c r="D1008" s="8">
        <v>24495</v>
      </c>
      <c r="E1008" s="8"/>
      <c r="F1008" s="44" t="s">
        <v>399</v>
      </c>
      <c r="G1008" s="20"/>
      <c r="H1008" s="20"/>
    </row>
    <row r="1009" spans="1:14" hidden="1" x14ac:dyDescent="0.25">
      <c r="A1009" s="3"/>
      <c r="B1009" s="23"/>
      <c r="C1009" s="8"/>
      <c r="D1009" s="8"/>
      <c r="E1009" s="8"/>
      <c r="F1009" s="44"/>
      <c r="G1009" s="20"/>
      <c r="H1009" s="20"/>
    </row>
    <row r="1010" spans="1:14" ht="15.75" hidden="1" customHeight="1" x14ac:dyDescent="0.25">
      <c r="A1010" s="3"/>
      <c r="B1010" s="23"/>
      <c r="C1010" s="8"/>
      <c r="D1010" s="8"/>
      <c r="E1010" s="8"/>
      <c r="F1010" s="44"/>
      <c r="G1010" s="20"/>
      <c r="H1010" s="20"/>
    </row>
    <row r="1011" spans="1:14" s="74" customFormat="1" x14ac:dyDescent="0.25">
      <c r="A1011" s="5"/>
      <c r="B1011" s="23" t="s">
        <v>22</v>
      </c>
      <c r="C1011" s="24">
        <f>SUM(C1012:C1014)</f>
        <v>0</v>
      </c>
      <c r="D1011" s="24">
        <f t="shared" ref="D1011:E1011" si="291">SUM(D1012:D1014)</f>
        <v>0</v>
      </c>
      <c r="E1011" s="24">
        <f t="shared" si="291"/>
        <v>573970</v>
      </c>
      <c r="F1011" s="44"/>
      <c r="G1011" s="72"/>
      <c r="H1011" s="20"/>
      <c r="I1011" s="73"/>
      <c r="J1011" s="73"/>
      <c r="K1011" s="73"/>
      <c r="L1011" s="73"/>
      <c r="M1011" s="73"/>
      <c r="N1011" s="73"/>
    </row>
    <row r="1012" spans="1:14" ht="19.5" customHeight="1" x14ac:dyDescent="0.25">
      <c r="A1012" s="3"/>
      <c r="B1012" s="7"/>
      <c r="C1012" s="8"/>
      <c r="D1012" s="8"/>
      <c r="E1012" s="8">
        <v>573970</v>
      </c>
      <c r="F1012" s="33" t="s">
        <v>276</v>
      </c>
      <c r="G1012" s="20"/>
      <c r="H1012" s="20"/>
    </row>
    <row r="1013" spans="1:14" ht="15.75" hidden="1" customHeight="1" x14ac:dyDescent="0.25">
      <c r="A1013" s="3"/>
      <c r="B1013" s="7"/>
      <c r="C1013" s="24"/>
      <c r="D1013" s="24"/>
      <c r="E1013" s="24"/>
      <c r="F1013" s="9"/>
      <c r="G1013" s="20"/>
      <c r="H1013" s="20"/>
    </row>
    <row r="1014" spans="1:14" ht="15.75" hidden="1" customHeight="1" x14ac:dyDescent="0.25">
      <c r="A1014" s="3"/>
      <c r="B1014" s="7"/>
      <c r="C1014" s="24"/>
      <c r="D1014" s="8"/>
      <c r="E1014" s="8"/>
      <c r="F1014" s="44"/>
      <c r="G1014" s="20"/>
      <c r="H1014" s="20"/>
    </row>
    <row r="1015" spans="1:14" ht="31.5" x14ac:dyDescent="0.25">
      <c r="A1015" s="3"/>
      <c r="B1015" s="23" t="s">
        <v>272</v>
      </c>
      <c r="C1015" s="24">
        <f>SUM(C1016:C1022)</f>
        <v>0</v>
      </c>
      <c r="D1015" s="24">
        <f t="shared" ref="D1015:E1015" si="292">SUM(D1016:D1022)</f>
        <v>1249058</v>
      </c>
      <c r="E1015" s="24">
        <f t="shared" si="292"/>
        <v>591755</v>
      </c>
      <c r="F1015" s="157"/>
      <c r="G1015" s="20"/>
      <c r="H1015" s="20"/>
    </row>
    <row r="1016" spans="1:14" ht="18" customHeight="1" x14ac:dyDescent="0.25">
      <c r="A1016" s="3"/>
      <c r="B1016" s="7"/>
      <c r="C1016" s="8"/>
      <c r="D1016" s="8"/>
      <c r="E1016" s="8">
        <v>591755</v>
      </c>
      <c r="F1016" s="9" t="s">
        <v>400</v>
      </c>
      <c r="G1016" s="20"/>
      <c r="H1016" s="20"/>
    </row>
    <row r="1017" spans="1:14" ht="19.5" hidden="1" customHeight="1" x14ac:dyDescent="0.25">
      <c r="A1017" s="3"/>
      <c r="B1017" s="7"/>
      <c r="C1017" s="8"/>
      <c r="D1017" s="8"/>
      <c r="E1017" s="8"/>
      <c r="F1017" s="52"/>
      <c r="G1017" s="20"/>
      <c r="H1017" s="20"/>
    </row>
    <row r="1018" spans="1:14" ht="47.25" x14ac:dyDescent="0.25">
      <c r="A1018" s="3"/>
      <c r="B1018" s="7"/>
      <c r="C1018" s="24"/>
      <c r="D1018" s="8">
        <v>1249058</v>
      </c>
      <c r="E1018" s="8"/>
      <c r="F1018" s="44" t="s">
        <v>459</v>
      </c>
      <c r="G1018" s="20"/>
      <c r="H1018" s="20"/>
    </row>
    <row r="1019" spans="1:14" ht="15.75" hidden="1" customHeight="1" x14ac:dyDescent="0.25">
      <c r="A1019" s="3"/>
      <c r="B1019" s="23"/>
      <c r="C1019" s="24"/>
      <c r="D1019" s="8"/>
      <c r="E1019" s="8"/>
      <c r="F1019" s="44"/>
      <c r="G1019" s="20"/>
      <c r="H1019" s="20"/>
    </row>
    <row r="1020" spans="1:14" ht="15.75" hidden="1" customHeight="1" x14ac:dyDescent="0.25">
      <c r="A1020" s="3"/>
      <c r="B1020" s="23"/>
      <c r="C1020" s="24"/>
      <c r="D1020" s="8"/>
      <c r="E1020" s="8"/>
      <c r="F1020" s="157"/>
      <c r="G1020" s="20"/>
      <c r="H1020" s="20"/>
    </row>
    <row r="1021" spans="1:14" ht="15.75" hidden="1" customHeight="1" x14ac:dyDescent="0.25">
      <c r="A1021" s="3"/>
      <c r="B1021" s="23"/>
      <c r="C1021" s="24"/>
      <c r="D1021" s="8"/>
      <c r="E1021" s="8"/>
      <c r="F1021" s="157"/>
      <c r="G1021" s="20"/>
      <c r="H1021" s="20"/>
    </row>
    <row r="1022" spans="1:14" ht="15.75" hidden="1" customHeight="1" x14ac:dyDescent="0.25">
      <c r="A1022" s="3"/>
      <c r="B1022" s="7"/>
      <c r="C1022" s="8"/>
      <c r="D1022" s="8"/>
      <c r="E1022" s="8"/>
      <c r="F1022" s="157"/>
      <c r="G1022" s="20"/>
      <c r="H1022" s="20"/>
    </row>
    <row r="1023" spans="1:14" ht="31.5" x14ac:dyDescent="0.25">
      <c r="A1023" s="3"/>
      <c r="B1023" s="51" t="s">
        <v>30</v>
      </c>
      <c r="C1023" s="63">
        <f>SUM(C1024:C1028)</f>
        <v>0</v>
      </c>
      <c r="D1023" s="63">
        <f t="shared" ref="D1023:E1023" si="293">SUM(D1024:D1028)</f>
        <v>4377367</v>
      </c>
      <c r="E1023" s="63">
        <f t="shared" si="293"/>
        <v>91011</v>
      </c>
      <c r="F1023" s="33"/>
      <c r="G1023" s="20"/>
      <c r="H1023" s="20"/>
    </row>
    <row r="1024" spans="1:14" x14ac:dyDescent="0.25">
      <c r="A1024" s="3"/>
      <c r="B1024" s="7"/>
      <c r="C1024" s="24"/>
      <c r="D1024" s="64"/>
      <c r="E1024" s="64">
        <v>91011</v>
      </c>
      <c r="F1024" s="224" t="s">
        <v>400</v>
      </c>
      <c r="G1024" s="20"/>
      <c r="H1024" s="20"/>
    </row>
    <row r="1025" spans="1:8" ht="47.25" x14ac:dyDescent="0.25">
      <c r="A1025" s="3"/>
      <c r="B1025" s="108"/>
      <c r="C1025" s="8"/>
      <c r="D1025" s="8">
        <v>4377367</v>
      </c>
      <c r="E1025" s="8"/>
      <c r="F1025" s="44" t="s">
        <v>459</v>
      </c>
      <c r="G1025" s="20"/>
      <c r="H1025" s="20"/>
    </row>
    <row r="1026" spans="1:8" ht="15.75" hidden="1" customHeight="1" x14ac:dyDescent="0.25">
      <c r="A1026" s="3"/>
      <c r="B1026" s="23"/>
      <c r="C1026" s="63"/>
      <c r="D1026" s="64"/>
      <c r="E1026" s="64"/>
      <c r="F1026" s="44"/>
      <c r="G1026" s="20"/>
      <c r="H1026" s="20"/>
    </row>
    <row r="1027" spans="1:8" ht="15.75" hidden="1" customHeight="1" x14ac:dyDescent="0.25">
      <c r="A1027" s="3"/>
      <c r="B1027" s="23"/>
      <c r="C1027" s="63"/>
      <c r="D1027" s="64"/>
      <c r="E1027" s="64"/>
      <c r="F1027" s="44"/>
      <c r="G1027" s="20"/>
      <c r="H1027" s="20"/>
    </row>
    <row r="1028" spans="1:8" ht="15.75" hidden="1" customHeight="1" x14ac:dyDescent="0.25">
      <c r="A1028" s="3"/>
      <c r="B1028" s="7"/>
      <c r="C1028" s="8"/>
      <c r="D1028" s="8"/>
      <c r="E1028" s="8"/>
      <c r="F1028" s="9"/>
      <c r="G1028" s="20"/>
      <c r="H1028" s="20"/>
    </row>
    <row r="1029" spans="1:8" ht="31.5" x14ac:dyDescent="0.25">
      <c r="A1029" s="3"/>
      <c r="B1029" s="93" t="s">
        <v>23</v>
      </c>
      <c r="C1029" s="24">
        <f>SUM(C1031:C1036)</f>
        <v>0</v>
      </c>
      <c r="D1029" s="24">
        <f t="shared" ref="D1029:E1029" si="294">SUM(D1031:D1036)</f>
        <v>1091212</v>
      </c>
      <c r="E1029" s="24">
        <f t="shared" si="294"/>
        <v>460000</v>
      </c>
      <c r="F1029" s="157"/>
      <c r="G1029" s="20"/>
      <c r="H1029" s="20"/>
    </row>
    <row r="1030" spans="1:8" hidden="1" x14ac:dyDescent="0.25">
      <c r="A1030" s="3"/>
      <c r="B1030" s="93"/>
      <c r="C1030" s="24"/>
      <c r="D1030" s="24"/>
      <c r="E1030" s="24"/>
      <c r="F1030" s="157"/>
      <c r="G1030" s="20"/>
      <c r="H1030" s="20"/>
    </row>
    <row r="1031" spans="1:8" ht="31.5" x14ac:dyDescent="0.25">
      <c r="A1031" s="3"/>
      <c r="B1031" s="93"/>
      <c r="C1031" s="24"/>
      <c r="D1031" s="8"/>
      <c r="E1031" s="8">
        <v>460000</v>
      </c>
      <c r="F1031" s="33" t="s">
        <v>460</v>
      </c>
      <c r="G1031" s="20"/>
      <c r="H1031" s="20"/>
    </row>
    <row r="1032" spans="1:8" ht="47.25" x14ac:dyDescent="0.25">
      <c r="A1032" s="3"/>
      <c r="B1032" s="7"/>
      <c r="C1032" s="24"/>
      <c r="D1032" s="8">
        <v>1091212</v>
      </c>
      <c r="E1032" s="8"/>
      <c r="F1032" s="44" t="s">
        <v>459</v>
      </c>
      <c r="G1032" s="20"/>
      <c r="H1032" s="20"/>
    </row>
    <row r="1033" spans="1:8" hidden="1" x14ac:dyDescent="0.25">
      <c r="A1033" s="3"/>
      <c r="B1033" s="7"/>
      <c r="C1033" s="8"/>
      <c r="D1033" s="8"/>
      <c r="E1033" s="8"/>
      <c r="F1033" s="9"/>
      <c r="G1033" s="20"/>
      <c r="H1033" s="20"/>
    </row>
    <row r="1034" spans="1:8" ht="15.75" hidden="1" customHeight="1" x14ac:dyDescent="0.25">
      <c r="A1034" s="3"/>
      <c r="B1034" s="7"/>
      <c r="C1034" s="24"/>
      <c r="D1034" s="8"/>
      <c r="E1034" s="8"/>
      <c r="F1034" s="44"/>
      <c r="G1034" s="20"/>
      <c r="H1034" s="20"/>
    </row>
    <row r="1035" spans="1:8" ht="15.75" hidden="1" customHeight="1" x14ac:dyDescent="0.25">
      <c r="A1035" s="3"/>
      <c r="B1035" s="93"/>
      <c r="C1035" s="8"/>
      <c r="D1035" s="8"/>
      <c r="E1035" s="8"/>
      <c r="F1035" s="44"/>
      <c r="G1035" s="20"/>
      <c r="H1035" s="20"/>
    </row>
    <row r="1036" spans="1:8" ht="15.75" hidden="1" customHeight="1" x14ac:dyDescent="0.25">
      <c r="A1036" s="3"/>
      <c r="B1036" s="108"/>
      <c r="C1036" s="8"/>
      <c r="D1036" s="8"/>
      <c r="E1036" s="8"/>
      <c r="F1036" s="52"/>
      <c r="G1036" s="20"/>
      <c r="H1036" s="20"/>
    </row>
    <row r="1037" spans="1:8" x14ac:dyDescent="0.25">
      <c r="A1037" s="3"/>
      <c r="B1037" s="93" t="s">
        <v>269</v>
      </c>
      <c r="C1037" s="24">
        <f>SUM(C1038:C1039)</f>
        <v>0</v>
      </c>
      <c r="D1037" s="24">
        <f t="shared" ref="D1037:E1037" si="295">SUM(D1038:D1039)</f>
        <v>0</v>
      </c>
      <c r="E1037" s="24">
        <f t="shared" si="295"/>
        <v>38668</v>
      </c>
      <c r="F1037" s="157"/>
      <c r="G1037" s="20"/>
      <c r="H1037" s="20"/>
    </row>
    <row r="1038" spans="1:8" hidden="1" x14ac:dyDescent="0.25">
      <c r="A1038" s="3"/>
      <c r="B1038" s="93"/>
      <c r="C1038" s="24"/>
      <c r="D1038" s="24"/>
      <c r="E1038" s="24"/>
      <c r="F1038" s="157"/>
      <c r="G1038" s="20"/>
      <c r="H1038" s="20"/>
    </row>
    <row r="1039" spans="1:8" ht="31.5" customHeight="1" x14ac:dyDescent="0.25">
      <c r="A1039" s="3"/>
      <c r="B1039" s="93"/>
      <c r="C1039" s="8"/>
      <c r="D1039" s="8"/>
      <c r="E1039" s="8">
        <f>38668</f>
        <v>38668</v>
      </c>
      <c r="F1039" s="224" t="s">
        <v>425</v>
      </c>
      <c r="G1039" s="20"/>
      <c r="H1039" s="20"/>
    </row>
    <row r="1040" spans="1:8" x14ac:dyDescent="0.25">
      <c r="A1040" s="3"/>
      <c r="B1040" s="158" t="s">
        <v>257</v>
      </c>
      <c r="C1040" s="24">
        <f>SUM(C1041:C1044)</f>
        <v>0</v>
      </c>
      <c r="D1040" s="24">
        <f t="shared" ref="D1040:E1040" si="296">SUM(D1041:D1044)</f>
        <v>0</v>
      </c>
      <c r="E1040" s="24">
        <f t="shared" si="296"/>
        <v>11399377</v>
      </c>
      <c r="F1040" s="157"/>
      <c r="G1040" s="20"/>
      <c r="H1040" s="20"/>
    </row>
    <row r="1041" spans="1:8" ht="35.25" customHeight="1" x14ac:dyDescent="0.25">
      <c r="A1041" s="3"/>
      <c r="B1041" s="93"/>
      <c r="C1041" s="8"/>
      <c r="D1041" s="8"/>
      <c r="E1041" s="8">
        <v>393700</v>
      </c>
      <c r="F1041" s="33" t="s">
        <v>401</v>
      </c>
      <c r="G1041" s="20"/>
      <c r="H1041" s="20"/>
    </row>
    <row r="1042" spans="1:8" ht="17.25" customHeight="1" x14ac:dyDescent="0.25">
      <c r="A1042" s="3"/>
      <c r="B1042" s="93"/>
      <c r="C1042" s="8"/>
      <c r="D1042" s="8"/>
      <c r="E1042" s="8">
        <v>130191</v>
      </c>
      <c r="F1042" s="224" t="s">
        <v>400</v>
      </c>
      <c r="G1042" s="20"/>
      <c r="H1042" s="20"/>
    </row>
    <row r="1043" spans="1:8" ht="33.75" customHeight="1" x14ac:dyDescent="0.25">
      <c r="A1043" s="3"/>
      <c r="B1043" s="93"/>
      <c r="C1043" s="8"/>
      <c r="D1043" s="8"/>
      <c r="E1043" s="8">
        <v>10000</v>
      </c>
      <c r="F1043" s="33" t="s">
        <v>420</v>
      </c>
      <c r="G1043" s="20"/>
      <c r="H1043" s="20"/>
    </row>
    <row r="1044" spans="1:8" ht="48.75" customHeight="1" x14ac:dyDescent="0.25">
      <c r="A1044" s="3"/>
      <c r="B1044" s="93"/>
      <c r="C1044" s="8"/>
      <c r="D1044" s="8"/>
      <c r="E1044" s="8">
        <v>10865486</v>
      </c>
      <c r="F1044" s="44" t="s">
        <v>461</v>
      </c>
      <c r="G1044" s="20"/>
      <c r="H1044" s="20"/>
    </row>
    <row r="1045" spans="1:8" x14ac:dyDescent="0.25">
      <c r="A1045" s="3"/>
      <c r="B1045" s="93" t="s">
        <v>190</v>
      </c>
      <c r="C1045" s="8">
        <f>SUM(C1046:C1048)</f>
        <v>0</v>
      </c>
      <c r="D1045" s="8">
        <f t="shared" ref="D1045:E1045" si="297">SUM(D1046:D1048)</f>
        <v>0</v>
      </c>
      <c r="E1045" s="8">
        <f t="shared" si="297"/>
        <v>2459007</v>
      </c>
      <c r="F1045" s="44"/>
      <c r="G1045" s="20"/>
      <c r="H1045" s="20"/>
    </row>
    <row r="1046" spans="1:8" ht="48.75" hidden="1" customHeight="1" x14ac:dyDescent="0.25">
      <c r="A1046" s="3"/>
      <c r="B1046" s="93"/>
      <c r="C1046" s="8"/>
      <c r="D1046" s="8"/>
      <c r="E1046" s="8"/>
      <c r="F1046" s="9"/>
      <c r="G1046" s="20"/>
      <c r="H1046" s="20"/>
    </row>
    <row r="1047" spans="1:8" ht="18" customHeight="1" x14ac:dyDescent="0.25">
      <c r="A1047" s="3"/>
      <c r="B1047" s="158"/>
      <c r="C1047" s="24"/>
      <c r="D1047" s="8"/>
      <c r="E1047" s="8">
        <v>16000</v>
      </c>
      <c r="F1047" s="9" t="s">
        <v>276</v>
      </c>
      <c r="G1047" s="20"/>
      <c r="H1047" s="20"/>
    </row>
    <row r="1048" spans="1:8" ht="31.5" x14ac:dyDescent="0.25">
      <c r="A1048" s="3"/>
      <c r="B1048" s="93"/>
      <c r="C1048" s="8"/>
      <c r="D1048" s="8"/>
      <c r="E1048" s="8">
        <v>2443007</v>
      </c>
      <c r="F1048" s="33" t="s">
        <v>500</v>
      </c>
      <c r="G1048" s="20"/>
      <c r="H1048" s="20"/>
    </row>
    <row r="1049" spans="1:8" x14ac:dyDescent="0.25">
      <c r="A1049" s="3"/>
      <c r="B1049" s="93" t="s">
        <v>20</v>
      </c>
      <c r="C1049" s="63">
        <f>SUM(C1050:C1110)</f>
        <v>-3600000</v>
      </c>
      <c r="D1049" s="63">
        <f t="shared" ref="D1049:E1049" si="298">SUM(D1050:D1110)</f>
        <v>6774792</v>
      </c>
      <c r="E1049" s="63">
        <f t="shared" si="298"/>
        <v>5472880</v>
      </c>
      <c r="F1049" s="9"/>
      <c r="G1049" s="20"/>
      <c r="H1049" s="20"/>
    </row>
    <row r="1050" spans="1:8" ht="112.5" customHeight="1" x14ac:dyDescent="0.25">
      <c r="A1050" s="3"/>
      <c r="B1050" s="93"/>
      <c r="C1050" s="64">
        <v>-3600000</v>
      </c>
      <c r="D1050" s="63"/>
      <c r="E1050" s="63"/>
      <c r="F1050" s="9" t="s">
        <v>501</v>
      </c>
      <c r="G1050" s="20"/>
      <c r="H1050" s="20"/>
    </row>
    <row r="1051" spans="1:8" ht="47.25" customHeight="1" x14ac:dyDescent="0.25">
      <c r="A1051" s="3"/>
      <c r="B1051" s="108"/>
      <c r="C1051" s="64"/>
      <c r="D1051" s="64">
        <v>6774792</v>
      </c>
      <c r="E1051" s="175"/>
      <c r="F1051" s="187" t="s">
        <v>480</v>
      </c>
      <c r="G1051" s="20"/>
      <c r="H1051" s="20"/>
    </row>
    <row r="1052" spans="1:8" ht="15.75" hidden="1" customHeight="1" x14ac:dyDescent="0.25">
      <c r="A1052" s="3"/>
      <c r="B1052" s="93"/>
      <c r="C1052" s="63"/>
      <c r="D1052" s="64">
        <v>0</v>
      </c>
      <c r="E1052" s="63"/>
      <c r="F1052" s="9" t="s">
        <v>321</v>
      </c>
      <c r="G1052" s="20"/>
      <c r="H1052" s="20"/>
    </row>
    <row r="1053" spans="1:8" ht="31.5" hidden="1" customHeight="1" x14ac:dyDescent="0.25">
      <c r="A1053" s="3"/>
      <c r="B1053" s="108"/>
      <c r="C1053" s="64"/>
      <c r="D1053" s="64"/>
      <c r="E1053" s="64">
        <v>0</v>
      </c>
      <c r="F1053" s="9" t="s">
        <v>369</v>
      </c>
      <c r="G1053" s="20"/>
      <c r="H1053" s="20"/>
    </row>
    <row r="1054" spans="1:8" ht="18.75" customHeight="1" x14ac:dyDescent="0.25">
      <c r="A1054" s="3"/>
      <c r="B1054" s="211" t="s">
        <v>481</v>
      </c>
      <c r="C1054" s="64"/>
      <c r="D1054" s="64"/>
      <c r="E1054" s="64">
        <f>1041836+3892431+538613</f>
        <v>5472880</v>
      </c>
      <c r="F1054" s="187" t="s">
        <v>276</v>
      </c>
      <c r="G1054" s="20"/>
      <c r="H1054" s="20"/>
    </row>
    <row r="1055" spans="1:8" ht="51" hidden="1" customHeight="1" x14ac:dyDescent="0.25">
      <c r="A1055" s="3"/>
      <c r="B1055" s="211"/>
      <c r="C1055" s="64"/>
      <c r="D1055" s="64"/>
      <c r="E1055" s="64"/>
      <c r="F1055" s="187"/>
      <c r="G1055" s="20"/>
      <c r="H1055" s="20"/>
    </row>
    <row r="1056" spans="1:8" hidden="1" x14ac:dyDescent="0.25">
      <c r="A1056" s="3"/>
      <c r="B1056" s="108"/>
      <c r="C1056" s="64"/>
      <c r="D1056" s="64"/>
      <c r="E1056" s="64"/>
      <c r="F1056" s="226"/>
      <c r="G1056" s="20"/>
      <c r="H1056" s="20"/>
    </row>
    <row r="1057" spans="1:14" ht="15.75" hidden="1" customHeight="1" x14ac:dyDescent="0.25">
      <c r="A1057" s="3"/>
      <c r="B1057" s="62"/>
      <c r="C1057" s="64"/>
      <c r="D1057" s="64"/>
      <c r="E1057" s="64"/>
      <c r="F1057" s="9"/>
      <c r="G1057" s="20"/>
      <c r="H1057" s="20"/>
    </row>
    <row r="1058" spans="1:14" ht="15.75" hidden="1" customHeight="1" x14ac:dyDescent="0.25">
      <c r="A1058" s="3"/>
      <c r="B1058" s="159"/>
      <c r="C1058" s="64"/>
      <c r="D1058" s="64"/>
      <c r="E1058" s="64"/>
      <c r="F1058" s="187"/>
      <c r="G1058" s="20"/>
      <c r="H1058" s="20"/>
    </row>
    <row r="1059" spans="1:14" ht="15.75" hidden="1" customHeight="1" x14ac:dyDescent="0.25">
      <c r="A1059" s="3"/>
      <c r="B1059" s="137"/>
      <c r="C1059" s="64"/>
      <c r="D1059" s="64"/>
      <c r="E1059" s="64"/>
      <c r="F1059" s="44"/>
      <c r="G1059" s="20"/>
      <c r="H1059" s="20"/>
    </row>
    <row r="1060" spans="1:14" ht="15.75" hidden="1" customHeight="1" x14ac:dyDescent="0.25">
      <c r="A1060" s="3"/>
      <c r="B1060" s="62"/>
      <c r="C1060" s="64"/>
      <c r="D1060" s="64"/>
      <c r="E1060" s="64"/>
      <c r="F1060" s="44"/>
      <c r="G1060" s="20"/>
      <c r="H1060" s="20"/>
    </row>
    <row r="1061" spans="1:14" ht="15.75" hidden="1" customHeight="1" x14ac:dyDescent="0.25">
      <c r="A1061" s="3"/>
      <c r="B1061" s="62"/>
      <c r="C1061" s="64"/>
      <c r="D1061" s="64"/>
      <c r="E1061" s="64"/>
      <c r="F1061" s="44"/>
      <c r="G1061" s="20"/>
      <c r="H1061" s="20"/>
    </row>
    <row r="1062" spans="1:14" s="86" customFormat="1" ht="15.75" hidden="1" customHeight="1" x14ac:dyDescent="0.25">
      <c r="A1062" s="3"/>
      <c r="B1062" s="21"/>
      <c r="C1062" s="160"/>
      <c r="D1062" s="160"/>
      <c r="E1062" s="160"/>
      <c r="F1062" s="9"/>
      <c r="G1062" s="154"/>
      <c r="H1062" s="20"/>
      <c r="I1062" s="85"/>
      <c r="J1062" s="85"/>
      <c r="K1062" s="85"/>
      <c r="L1062" s="85"/>
      <c r="M1062" s="85"/>
      <c r="N1062" s="85"/>
    </row>
    <row r="1063" spans="1:14" ht="15.75" hidden="1" customHeight="1" x14ac:dyDescent="0.25">
      <c r="A1063" s="3"/>
      <c r="B1063" s="161"/>
      <c r="C1063" s="64"/>
      <c r="D1063" s="64"/>
      <c r="E1063" s="64"/>
      <c r="F1063" s="9"/>
      <c r="G1063" s="20"/>
      <c r="H1063" s="20"/>
    </row>
    <row r="1064" spans="1:14" ht="15.75" hidden="1" customHeight="1" x14ac:dyDescent="0.25">
      <c r="A1064" s="3"/>
      <c r="B1064" s="161"/>
      <c r="C1064" s="64"/>
      <c r="D1064" s="64"/>
      <c r="E1064" s="64"/>
      <c r="F1064" s="9"/>
      <c r="G1064" s="20"/>
      <c r="H1064" s="20"/>
    </row>
    <row r="1065" spans="1:14" ht="15.75" hidden="1" customHeight="1" x14ac:dyDescent="0.25">
      <c r="A1065" s="3"/>
      <c r="B1065" s="152"/>
      <c r="C1065" s="64"/>
      <c r="D1065" s="64"/>
      <c r="E1065" s="64"/>
      <c r="F1065" s="9"/>
      <c r="G1065" s="20"/>
      <c r="H1065" s="20"/>
    </row>
    <row r="1066" spans="1:14" ht="15.75" hidden="1" customHeight="1" x14ac:dyDescent="0.25">
      <c r="A1066" s="3"/>
      <c r="B1066" s="152"/>
      <c r="C1066" s="64"/>
      <c r="D1066" s="64"/>
      <c r="E1066" s="64"/>
      <c r="F1066" s="9"/>
      <c r="G1066" s="20"/>
      <c r="H1066" s="20"/>
    </row>
    <row r="1067" spans="1:14" ht="15.75" hidden="1" customHeight="1" x14ac:dyDescent="0.25">
      <c r="A1067" s="3"/>
      <c r="B1067" s="152"/>
      <c r="C1067" s="64"/>
      <c r="D1067" s="64"/>
      <c r="E1067" s="64"/>
      <c r="F1067" s="9"/>
      <c r="G1067" s="20"/>
      <c r="H1067" s="20"/>
    </row>
    <row r="1068" spans="1:14" ht="15.75" hidden="1" customHeight="1" x14ac:dyDescent="0.25">
      <c r="A1068" s="3"/>
      <c r="B1068" s="152"/>
      <c r="C1068" s="64"/>
      <c r="D1068" s="64"/>
      <c r="E1068" s="64"/>
      <c r="F1068" s="9"/>
      <c r="G1068" s="20"/>
      <c r="H1068" s="20"/>
    </row>
    <row r="1069" spans="1:14" ht="15.75" hidden="1" customHeight="1" x14ac:dyDescent="0.25">
      <c r="A1069" s="3"/>
      <c r="B1069" s="152"/>
      <c r="C1069" s="64"/>
      <c r="D1069" s="162"/>
      <c r="E1069" s="64"/>
      <c r="F1069" s="9"/>
      <c r="G1069" s="20"/>
      <c r="H1069" s="20"/>
    </row>
    <row r="1070" spans="1:14" ht="15.75" hidden="1" customHeight="1" x14ac:dyDescent="0.25">
      <c r="A1070" s="3"/>
      <c r="B1070" s="152"/>
      <c r="C1070" s="64"/>
      <c r="D1070" s="162"/>
      <c r="E1070" s="64"/>
      <c r="F1070" s="9"/>
      <c r="G1070" s="20"/>
      <c r="H1070" s="20"/>
    </row>
    <row r="1071" spans="1:14" ht="15.75" hidden="1" customHeight="1" x14ac:dyDescent="0.25">
      <c r="A1071" s="3"/>
      <c r="B1071" s="152"/>
      <c r="C1071" s="64"/>
      <c r="D1071" s="162"/>
      <c r="E1071" s="64"/>
      <c r="F1071" s="9"/>
      <c r="G1071" s="20"/>
      <c r="H1071" s="20"/>
    </row>
    <row r="1072" spans="1:14" ht="15.75" hidden="1" customHeight="1" x14ac:dyDescent="0.25">
      <c r="A1072" s="3"/>
      <c r="B1072" s="152"/>
      <c r="C1072" s="64"/>
      <c r="D1072" s="64"/>
      <c r="E1072" s="64"/>
      <c r="F1072" s="9"/>
      <c r="G1072" s="20"/>
      <c r="H1072" s="20"/>
    </row>
    <row r="1073" spans="1:14" ht="15.75" hidden="1" customHeight="1" x14ac:dyDescent="0.25">
      <c r="A1073" s="3"/>
      <c r="B1073" s="152"/>
      <c r="C1073" s="64"/>
      <c r="D1073" s="64"/>
      <c r="E1073" s="64"/>
      <c r="F1073" s="9"/>
      <c r="G1073" s="20"/>
      <c r="H1073" s="20"/>
    </row>
    <row r="1074" spans="1:14" ht="15.75" hidden="1" customHeight="1" x14ac:dyDescent="0.25">
      <c r="A1074" s="3"/>
      <c r="B1074" s="152"/>
      <c r="C1074" s="64"/>
      <c r="D1074" s="64"/>
      <c r="E1074" s="64"/>
      <c r="F1074" s="9"/>
      <c r="G1074" s="20"/>
      <c r="H1074" s="20"/>
    </row>
    <row r="1075" spans="1:14" ht="15.75" hidden="1" customHeight="1" x14ac:dyDescent="0.25">
      <c r="A1075" s="3"/>
      <c r="B1075" s="152"/>
      <c r="C1075" s="64"/>
      <c r="D1075" s="64"/>
      <c r="E1075" s="64"/>
      <c r="F1075" s="9"/>
      <c r="G1075" s="20"/>
      <c r="H1075" s="20"/>
    </row>
    <row r="1076" spans="1:14" ht="15.75" hidden="1" customHeight="1" x14ac:dyDescent="0.25">
      <c r="A1076" s="3"/>
      <c r="B1076" s="152"/>
      <c r="C1076" s="64"/>
      <c r="D1076" s="64"/>
      <c r="E1076" s="64"/>
      <c r="F1076" s="9"/>
      <c r="G1076" s="20"/>
      <c r="H1076" s="20"/>
    </row>
    <row r="1077" spans="1:14" ht="15.75" hidden="1" customHeight="1" x14ac:dyDescent="0.25">
      <c r="A1077" s="3"/>
      <c r="B1077" s="152"/>
      <c r="C1077" s="64"/>
      <c r="D1077" s="64"/>
      <c r="E1077" s="64"/>
      <c r="F1077" s="9"/>
      <c r="G1077" s="20"/>
      <c r="H1077" s="20"/>
    </row>
    <row r="1078" spans="1:14" ht="15.75" hidden="1" customHeight="1" x14ac:dyDescent="0.25">
      <c r="A1078" s="3"/>
      <c r="B1078" s="152"/>
      <c r="C1078" s="64"/>
      <c r="D1078" s="64"/>
      <c r="E1078" s="64"/>
      <c r="F1078" s="9"/>
      <c r="G1078" s="20"/>
      <c r="H1078" s="20"/>
    </row>
    <row r="1079" spans="1:14" s="86" customFormat="1" ht="15.75" hidden="1" customHeight="1" x14ac:dyDescent="0.25">
      <c r="A1079" s="3"/>
      <c r="B1079" s="151"/>
      <c r="C1079" s="160"/>
      <c r="D1079" s="160"/>
      <c r="E1079" s="160"/>
      <c r="F1079" s="9"/>
      <c r="G1079" s="154"/>
      <c r="H1079" s="20"/>
      <c r="I1079" s="85"/>
      <c r="J1079" s="85"/>
      <c r="K1079" s="85"/>
      <c r="L1079" s="85"/>
      <c r="M1079" s="85"/>
      <c r="N1079" s="85"/>
    </row>
    <row r="1080" spans="1:14" ht="15.75" hidden="1" customHeight="1" x14ac:dyDescent="0.25">
      <c r="A1080" s="3"/>
      <c r="B1080" s="62"/>
      <c r="C1080" s="64"/>
      <c r="D1080" s="64"/>
      <c r="E1080" s="64"/>
      <c r="F1080" s="9"/>
      <c r="G1080" s="20"/>
      <c r="H1080" s="20"/>
    </row>
    <row r="1081" spans="1:14" ht="15.75" hidden="1" customHeight="1" x14ac:dyDescent="0.25">
      <c r="A1081" s="3"/>
      <c r="B1081" s="62"/>
      <c r="C1081" s="64"/>
      <c r="D1081" s="64"/>
      <c r="E1081" s="64"/>
      <c r="F1081" s="9"/>
      <c r="G1081" s="20"/>
      <c r="H1081" s="20"/>
    </row>
    <row r="1082" spans="1:14" ht="15.75" hidden="1" customHeight="1" x14ac:dyDescent="0.25">
      <c r="A1082" s="3"/>
      <c r="B1082" s="62"/>
      <c r="C1082" s="64"/>
      <c r="D1082" s="64"/>
      <c r="E1082" s="64"/>
      <c r="F1082" s="9"/>
      <c r="G1082" s="20"/>
      <c r="H1082" s="20"/>
    </row>
    <row r="1083" spans="1:14" ht="15.75" hidden="1" customHeight="1" x14ac:dyDescent="0.25">
      <c r="A1083" s="3"/>
      <c r="B1083" s="62"/>
      <c r="C1083" s="64"/>
      <c r="D1083" s="64"/>
      <c r="E1083" s="64"/>
      <c r="F1083" s="9"/>
      <c r="G1083" s="20"/>
      <c r="H1083" s="20"/>
    </row>
    <row r="1084" spans="1:14" ht="15.75" hidden="1" customHeight="1" x14ac:dyDescent="0.25">
      <c r="A1084" s="3"/>
      <c r="B1084" s="62"/>
      <c r="C1084" s="64"/>
      <c r="D1084" s="64"/>
      <c r="E1084" s="64"/>
      <c r="F1084" s="9"/>
      <c r="G1084" s="20"/>
      <c r="H1084" s="20"/>
    </row>
    <row r="1085" spans="1:14" ht="15.75" hidden="1" customHeight="1" x14ac:dyDescent="0.25">
      <c r="A1085" s="3"/>
      <c r="B1085" s="62"/>
      <c r="C1085" s="64"/>
      <c r="D1085" s="64"/>
      <c r="E1085" s="64"/>
      <c r="F1085" s="9"/>
      <c r="G1085" s="20"/>
      <c r="H1085" s="20"/>
    </row>
    <row r="1086" spans="1:14" ht="15.75" hidden="1" customHeight="1" x14ac:dyDescent="0.25">
      <c r="A1086" s="3"/>
      <c r="B1086" s="62"/>
      <c r="C1086" s="64"/>
      <c r="D1086" s="64"/>
      <c r="E1086" s="64"/>
      <c r="F1086" s="9"/>
      <c r="G1086" s="20"/>
      <c r="H1086" s="20"/>
    </row>
    <row r="1087" spans="1:14" ht="15.75" hidden="1" customHeight="1" x14ac:dyDescent="0.25">
      <c r="A1087" s="3"/>
      <c r="B1087" s="62"/>
      <c r="C1087" s="64"/>
      <c r="D1087" s="64"/>
      <c r="E1087" s="64"/>
      <c r="F1087" s="199"/>
      <c r="G1087" s="20"/>
      <c r="H1087" s="20"/>
    </row>
    <row r="1088" spans="1:14" ht="15.75" hidden="1" customHeight="1" x14ac:dyDescent="0.25">
      <c r="A1088" s="3"/>
      <c r="B1088" s="62"/>
      <c r="C1088" s="64"/>
      <c r="D1088" s="64"/>
      <c r="E1088" s="64"/>
      <c r="F1088" s="9"/>
      <c r="G1088" s="20"/>
      <c r="H1088" s="20"/>
    </row>
    <row r="1089" spans="1:14" ht="15.75" hidden="1" customHeight="1" x14ac:dyDescent="0.25">
      <c r="A1089" s="3"/>
      <c r="B1089" s="62"/>
      <c r="C1089" s="24"/>
      <c r="D1089" s="64"/>
      <c r="E1089" s="64"/>
      <c r="F1089" s="9"/>
      <c r="G1089" s="20"/>
      <c r="H1089" s="20"/>
    </row>
    <row r="1090" spans="1:14" ht="15.75" hidden="1" customHeight="1" x14ac:dyDescent="0.25">
      <c r="A1090" s="3"/>
      <c r="B1090" s="62"/>
      <c r="C1090" s="64"/>
      <c r="D1090" s="64"/>
      <c r="E1090" s="64"/>
      <c r="F1090" s="127"/>
      <c r="G1090" s="20"/>
      <c r="H1090" s="20"/>
    </row>
    <row r="1091" spans="1:14" ht="15.75" hidden="1" customHeight="1" x14ac:dyDescent="0.25">
      <c r="A1091" s="3"/>
      <c r="B1091" s="46"/>
      <c r="C1091" s="64"/>
      <c r="D1091" s="64"/>
      <c r="E1091" s="64"/>
      <c r="F1091" s="9"/>
      <c r="G1091" s="20"/>
      <c r="H1091" s="20"/>
    </row>
    <row r="1092" spans="1:14" s="86" customFormat="1" ht="15.75" hidden="1" customHeight="1" x14ac:dyDescent="0.25">
      <c r="A1092" s="3"/>
      <c r="B1092" s="151"/>
      <c r="C1092" s="160"/>
      <c r="D1092" s="160"/>
      <c r="E1092" s="160"/>
      <c r="F1092" s="9"/>
      <c r="G1092" s="154"/>
      <c r="H1092" s="20"/>
      <c r="I1092" s="85"/>
      <c r="J1092" s="85"/>
      <c r="K1092" s="85"/>
      <c r="L1092" s="85"/>
      <c r="M1092" s="85"/>
      <c r="N1092" s="85"/>
    </row>
    <row r="1093" spans="1:14" ht="15.75" hidden="1" customHeight="1" x14ac:dyDescent="0.25">
      <c r="A1093" s="3"/>
      <c r="B1093" s="62"/>
      <c r="C1093" s="64"/>
      <c r="D1093" s="64"/>
      <c r="E1093" s="64"/>
      <c r="F1093" s="9"/>
      <c r="G1093" s="20"/>
      <c r="H1093" s="20"/>
    </row>
    <row r="1094" spans="1:14" ht="15.75" hidden="1" customHeight="1" x14ac:dyDescent="0.25">
      <c r="A1094" s="3"/>
      <c r="B1094" s="62"/>
      <c r="C1094" s="64"/>
      <c r="D1094" s="64"/>
      <c r="E1094" s="64"/>
      <c r="F1094" s="9"/>
      <c r="G1094" s="20"/>
      <c r="H1094" s="20"/>
    </row>
    <row r="1095" spans="1:14" ht="15.75" hidden="1" customHeight="1" x14ac:dyDescent="0.25">
      <c r="A1095" s="3"/>
      <c r="B1095" s="62"/>
      <c r="C1095" s="64"/>
      <c r="D1095" s="64"/>
      <c r="E1095" s="64"/>
      <c r="F1095" s="9"/>
      <c r="G1095" s="20"/>
      <c r="H1095" s="20"/>
    </row>
    <row r="1096" spans="1:14" ht="15.75" hidden="1" customHeight="1" x14ac:dyDescent="0.25">
      <c r="A1096" s="3"/>
      <c r="B1096" s="62"/>
      <c r="C1096" s="64"/>
      <c r="D1096" s="64"/>
      <c r="E1096" s="64"/>
      <c r="F1096" s="9"/>
      <c r="G1096" s="20"/>
      <c r="H1096" s="20"/>
    </row>
    <row r="1097" spans="1:14" ht="15.75" hidden="1" customHeight="1" x14ac:dyDescent="0.25">
      <c r="A1097" s="3"/>
      <c r="B1097" s="62"/>
      <c r="C1097" s="64"/>
      <c r="D1097" s="64"/>
      <c r="E1097" s="64"/>
      <c r="F1097" s="9"/>
      <c r="G1097" s="20"/>
      <c r="H1097" s="20"/>
    </row>
    <row r="1098" spans="1:14" ht="15.75" hidden="1" customHeight="1" x14ac:dyDescent="0.25">
      <c r="A1098" s="3"/>
      <c r="B1098" s="62"/>
      <c r="C1098" s="64"/>
      <c r="D1098" s="64"/>
      <c r="E1098" s="64"/>
      <c r="F1098" s="9"/>
      <c r="G1098" s="20"/>
      <c r="H1098" s="20"/>
    </row>
    <row r="1099" spans="1:14" ht="15.75" hidden="1" customHeight="1" x14ac:dyDescent="0.25">
      <c r="A1099" s="3"/>
      <c r="B1099" s="62"/>
      <c r="C1099" s="64"/>
      <c r="D1099" s="64"/>
      <c r="E1099" s="64"/>
      <c r="F1099" s="9"/>
      <c r="G1099" s="20"/>
      <c r="H1099" s="20"/>
    </row>
    <row r="1100" spans="1:14" ht="15.75" hidden="1" customHeight="1" x14ac:dyDescent="0.25">
      <c r="A1100" s="3"/>
      <c r="B1100" s="62"/>
      <c r="C1100" s="64"/>
      <c r="D1100" s="64"/>
      <c r="E1100" s="64"/>
      <c r="F1100" s="9"/>
      <c r="G1100" s="20"/>
      <c r="H1100" s="20"/>
    </row>
    <row r="1101" spans="1:14" ht="15.75" hidden="1" customHeight="1" x14ac:dyDescent="0.25">
      <c r="A1101" s="3"/>
      <c r="B1101" s="62"/>
      <c r="C1101" s="64"/>
      <c r="D1101" s="64"/>
      <c r="E1101" s="64"/>
      <c r="F1101" s="9"/>
      <c r="G1101" s="20"/>
      <c r="H1101" s="20"/>
    </row>
    <row r="1102" spans="1:14" ht="15.75" hidden="1" customHeight="1" x14ac:dyDescent="0.25">
      <c r="A1102" s="3"/>
      <c r="B1102" s="62"/>
      <c r="C1102" s="64"/>
      <c r="D1102" s="64"/>
      <c r="E1102" s="64"/>
      <c r="F1102" s="44"/>
      <c r="G1102" s="20"/>
      <c r="H1102" s="20"/>
    </row>
    <row r="1103" spans="1:14" ht="15.75" hidden="1" customHeight="1" x14ac:dyDescent="0.25">
      <c r="A1103" s="3"/>
      <c r="B1103" s="62"/>
      <c r="C1103" s="64"/>
      <c r="D1103" s="64"/>
      <c r="E1103" s="64"/>
      <c r="F1103" s="44"/>
      <c r="G1103" s="20"/>
      <c r="H1103" s="20"/>
    </row>
    <row r="1104" spans="1:14" ht="15.75" hidden="1" customHeight="1" x14ac:dyDescent="0.25">
      <c r="A1104" s="3"/>
      <c r="B1104" s="62"/>
      <c r="C1104" s="64"/>
      <c r="D1104" s="64"/>
      <c r="E1104" s="64"/>
      <c r="F1104" s="44"/>
      <c r="G1104" s="20"/>
      <c r="H1104" s="20"/>
    </row>
    <row r="1105" spans="1:8" ht="15.75" hidden="1" customHeight="1" x14ac:dyDescent="0.25">
      <c r="A1105" s="3"/>
      <c r="B1105" s="62"/>
      <c r="C1105" s="64"/>
      <c r="D1105" s="64"/>
      <c r="E1105" s="64"/>
      <c r="F1105" s="9"/>
      <c r="G1105" s="20"/>
      <c r="H1105" s="20"/>
    </row>
    <row r="1106" spans="1:8" ht="15.75" hidden="1" customHeight="1" x14ac:dyDescent="0.25">
      <c r="A1106" s="3"/>
      <c r="B1106" s="62"/>
      <c r="C1106" s="64"/>
      <c r="D1106" s="64"/>
      <c r="E1106" s="64"/>
      <c r="F1106" s="9"/>
      <c r="G1106" s="20"/>
      <c r="H1106" s="20"/>
    </row>
    <row r="1107" spans="1:8" ht="15.75" hidden="1" customHeight="1" x14ac:dyDescent="0.25">
      <c r="A1107" s="3"/>
      <c r="B1107" s="62"/>
      <c r="C1107" s="64"/>
      <c r="D1107" s="64"/>
      <c r="E1107" s="64"/>
      <c r="F1107" s="9"/>
      <c r="G1107" s="20"/>
      <c r="H1107" s="20"/>
    </row>
    <row r="1108" spans="1:8" ht="15.75" hidden="1" customHeight="1" x14ac:dyDescent="0.25">
      <c r="A1108" s="3"/>
      <c r="B1108" s="62"/>
      <c r="C1108" s="64"/>
      <c r="D1108" s="64"/>
      <c r="E1108" s="64"/>
      <c r="F1108" s="9"/>
      <c r="G1108" s="20"/>
      <c r="H1108" s="20"/>
    </row>
    <row r="1109" spans="1:8" ht="15.75" hidden="1" customHeight="1" x14ac:dyDescent="0.25">
      <c r="A1109" s="3"/>
      <c r="B1109" s="108"/>
      <c r="C1109" s="64"/>
      <c r="D1109" s="64"/>
      <c r="E1109" s="64"/>
      <c r="F1109" s="61"/>
      <c r="G1109" s="20"/>
      <c r="H1109" s="20"/>
    </row>
    <row r="1110" spans="1:8" ht="15.75" hidden="1" customHeight="1" x14ac:dyDescent="0.25">
      <c r="A1110" s="3"/>
      <c r="B1110" s="108"/>
      <c r="C1110" s="64"/>
      <c r="D1110" s="64"/>
      <c r="E1110" s="64"/>
      <c r="F1110" s="9"/>
      <c r="G1110" s="20"/>
      <c r="H1110" s="20"/>
    </row>
    <row r="1111" spans="1:8" ht="33.75" customHeight="1" x14ac:dyDescent="0.25">
      <c r="A1111" s="3"/>
      <c r="B1111" s="93" t="s">
        <v>70</v>
      </c>
      <c r="C1111" s="63">
        <f>SUM(C1112:C1116)</f>
        <v>0</v>
      </c>
      <c r="D1111" s="63">
        <f t="shared" ref="D1111:E1111" si="299">SUM(D1112:D1116)</f>
        <v>880898</v>
      </c>
      <c r="E1111" s="63">
        <f t="shared" si="299"/>
        <v>0</v>
      </c>
      <c r="F1111" s="9"/>
      <c r="G1111" s="20"/>
      <c r="H1111" s="20"/>
    </row>
    <row r="1112" spans="1:8" ht="47.25" x14ac:dyDescent="0.25">
      <c r="A1112" s="3"/>
      <c r="B1112" s="77"/>
      <c r="C1112" s="64"/>
      <c r="D1112" s="8">
        <v>880898</v>
      </c>
      <c r="E1112" s="8"/>
      <c r="F1112" s="44" t="s">
        <v>459</v>
      </c>
      <c r="G1112" s="20"/>
      <c r="H1112" s="20"/>
    </row>
    <row r="1113" spans="1:8" ht="15.75" hidden="1" customHeight="1" x14ac:dyDescent="0.25">
      <c r="A1113" s="3"/>
      <c r="B1113" s="77"/>
      <c r="C1113" s="64"/>
      <c r="D1113" s="8"/>
      <c r="E1113" s="8"/>
      <c r="F1113" s="9"/>
      <c r="G1113" s="20"/>
      <c r="H1113" s="20"/>
    </row>
    <row r="1114" spans="1:8" ht="15.75" hidden="1" customHeight="1" x14ac:dyDescent="0.25">
      <c r="A1114" s="3"/>
      <c r="B1114" s="77"/>
      <c r="C1114" s="64"/>
      <c r="D1114" s="64"/>
      <c r="E1114" s="64"/>
      <c r="F1114" s="44"/>
      <c r="G1114" s="20"/>
      <c r="H1114" s="20"/>
    </row>
    <row r="1115" spans="1:8" ht="15.75" hidden="1" customHeight="1" x14ac:dyDescent="0.25">
      <c r="A1115" s="3"/>
      <c r="B1115" s="77"/>
      <c r="C1115" s="64"/>
      <c r="D1115" s="64"/>
      <c r="E1115" s="64"/>
      <c r="F1115" s="44"/>
      <c r="G1115" s="20"/>
      <c r="H1115" s="20"/>
    </row>
    <row r="1116" spans="1:8" ht="15.75" hidden="1" customHeight="1" x14ac:dyDescent="0.25">
      <c r="A1116" s="3"/>
      <c r="B1116" s="77"/>
      <c r="C1116" s="64"/>
      <c r="D1116" s="64"/>
      <c r="E1116" s="64"/>
      <c r="F1116" s="44"/>
      <c r="G1116" s="20"/>
      <c r="H1116" s="20"/>
    </row>
    <row r="1117" spans="1:8" x14ac:dyDescent="0.25">
      <c r="A1117" s="3"/>
      <c r="B1117" s="93" t="s">
        <v>255</v>
      </c>
      <c r="C1117" s="63">
        <f>SUM(C1118:C1120)</f>
        <v>0</v>
      </c>
      <c r="D1117" s="63">
        <f t="shared" ref="D1117:E1117" si="300">SUM(D1118:D1120)</f>
        <v>1666548</v>
      </c>
      <c r="E1117" s="63">
        <f t="shared" si="300"/>
        <v>0</v>
      </c>
      <c r="F1117" s="9"/>
      <c r="G1117" s="20"/>
      <c r="H1117" s="20"/>
    </row>
    <row r="1118" spans="1:8" ht="50.25" customHeight="1" x14ac:dyDescent="0.25">
      <c r="A1118" s="3"/>
      <c r="B1118" s="77"/>
      <c r="C1118" s="64"/>
      <c r="D1118" s="64">
        <v>1658548</v>
      </c>
      <c r="E1118" s="64"/>
      <c r="F1118" s="44" t="s">
        <v>459</v>
      </c>
      <c r="G1118" s="20"/>
      <c r="H1118" s="20"/>
    </row>
    <row r="1119" spans="1:8" x14ac:dyDescent="0.25">
      <c r="A1119" s="3"/>
      <c r="B1119" s="77"/>
      <c r="C1119" s="64"/>
      <c r="D1119" s="64">
        <v>8000</v>
      </c>
      <c r="E1119" s="64"/>
      <c r="F1119" s="44" t="s">
        <v>319</v>
      </c>
      <c r="G1119" s="20"/>
      <c r="H1119" s="20"/>
    </row>
    <row r="1120" spans="1:8" ht="15.75" hidden="1" customHeight="1" x14ac:dyDescent="0.25">
      <c r="A1120" s="3"/>
      <c r="B1120" s="77"/>
      <c r="C1120" s="64"/>
      <c r="D1120" s="64"/>
      <c r="E1120" s="64"/>
      <c r="F1120" s="44"/>
      <c r="G1120" s="20"/>
      <c r="H1120" s="20"/>
    </row>
    <row r="1121" spans="1:8" x14ac:dyDescent="0.25">
      <c r="A1121" s="3"/>
      <c r="B1121" s="93" t="s">
        <v>52</v>
      </c>
      <c r="C1121" s="63">
        <f>SUM(C1122:C1125)</f>
        <v>0</v>
      </c>
      <c r="D1121" s="63">
        <f t="shared" ref="D1121:E1121" si="301">SUM(D1122:D1125)</f>
        <v>495556</v>
      </c>
      <c r="E1121" s="63">
        <f t="shared" si="301"/>
        <v>0</v>
      </c>
      <c r="F1121" s="9"/>
      <c r="G1121" s="20"/>
      <c r="H1121" s="20"/>
    </row>
    <row r="1122" spans="1:8" ht="47.25" x14ac:dyDescent="0.25">
      <c r="A1122" s="3"/>
      <c r="B1122" s="77"/>
      <c r="C1122" s="64"/>
      <c r="D1122" s="64">
        <v>495556</v>
      </c>
      <c r="E1122" s="64"/>
      <c r="F1122" s="44" t="s">
        <v>459</v>
      </c>
      <c r="G1122" s="20"/>
      <c r="H1122" s="20"/>
    </row>
    <row r="1123" spans="1:8" ht="15.75" hidden="1" customHeight="1" x14ac:dyDescent="0.25">
      <c r="A1123" s="3"/>
      <c r="B1123" s="77"/>
      <c r="C1123" s="64"/>
      <c r="D1123" s="64"/>
      <c r="E1123" s="64"/>
      <c r="F1123" s="44"/>
      <c r="G1123" s="20"/>
      <c r="H1123" s="20"/>
    </row>
    <row r="1124" spans="1:8" ht="15.75" hidden="1" customHeight="1" x14ac:dyDescent="0.25">
      <c r="A1124" s="3"/>
      <c r="B1124" s="77"/>
      <c r="C1124" s="64"/>
      <c r="D1124" s="64"/>
      <c r="E1124" s="64"/>
      <c r="F1124" s="9"/>
      <c r="G1124" s="20"/>
      <c r="H1124" s="20"/>
    </row>
    <row r="1125" spans="1:8" ht="15.75" hidden="1" customHeight="1" x14ac:dyDescent="0.25">
      <c r="A1125" s="3"/>
      <c r="B1125" s="77"/>
      <c r="C1125" s="64"/>
      <c r="D1125" s="64"/>
      <c r="E1125" s="64"/>
      <c r="F1125" s="44"/>
      <c r="G1125" s="20"/>
      <c r="H1125" s="20"/>
    </row>
    <row r="1126" spans="1:8" ht="31.5" x14ac:dyDescent="0.25">
      <c r="A1126" s="3"/>
      <c r="B1126" s="93" t="s">
        <v>132</v>
      </c>
      <c r="C1126" s="63">
        <f>SUM(C1127:C1132)</f>
        <v>0</v>
      </c>
      <c r="D1126" s="63">
        <f t="shared" ref="D1126:E1126" si="302">SUM(D1127:D1132)</f>
        <v>2737208</v>
      </c>
      <c r="E1126" s="63">
        <f t="shared" si="302"/>
        <v>0</v>
      </c>
      <c r="F1126" s="157"/>
      <c r="G1126" s="20"/>
      <c r="H1126" s="20"/>
    </row>
    <row r="1127" spans="1:8" ht="47.25" x14ac:dyDescent="0.25">
      <c r="A1127" s="3"/>
      <c r="B1127" s="108"/>
      <c r="C1127" s="64"/>
      <c r="D1127" s="64">
        <v>2358601</v>
      </c>
      <c r="E1127" s="64"/>
      <c r="F1127" s="44" t="s">
        <v>459</v>
      </c>
      <c r="G1127" s="20"/>
      <c r="H1127" s="20"/>
    </row>
    <row r="1128" spans="1:8" ht="31.5" x14ac:dyDescent="0.25">
      <c r="A1128" s="3"/>
      <c r="B1128" s="108"/>
      <c r="C1128" s="64"/>
      <c r="D1128" s="64">
        <v>378607</v>
      </c>
      <c r="E1128" s="64"/>
      <c r="F1128" s="44" t="s">
        <v>320</v>
      </c>
      <c r="G1128" s="20"/>
      <c r="H1128" s="20"/>
    </row>
    <row r="1129" spans="1:8" ht="48.75" hidden="1" customHeight="1" x14ac:dyDescent="0.25">
      <c r="A1129" s="3"/>
      <c r="B1129" s="93"/>
      <c r="C1129" s="64"/>
      <c r="D1129" s="64"/>
      <c r="E1129" s="64"/>
      <c r="F1129" s="44"/>
      <c r="G1129" s="20"/>
      <c r="H1129" s="20"/>
    </row>
    <row r="1130" spans="1:8" hidden="1" x14ac:dyDescent="0.25">
      <c r="A1130" s="3"/>
      <c r="B1130" s="108"/>
      <c r="C1130" s="64"/>
      <c r="D1130" s="64"/>
      <c r="E1130" s="64"/>
      <c r="F1130" s="44"/>
      <c r="G1130" s="20"/>
      <c r="H1130" s="20"/>
    </row>
    <row r="1131" spans="1:8" ht="15.75" hidden="1" customHeight="1" x14ac:dyDescent="0.25">
      <c r="A1131" s="3"/>
      <c r="B1131" s="108"/>
      <c r="C1131" s="64"/>
      <c r="D1131" s="64"/>
      <c r="E1131" s="64"/>
      <c r="F1131" s="80"/>
      <c r="G1131" s="20"/>
      <c r="H1131" s="20"/>
    </row>
    <row r="1132" spans="1:8" ht="15.75" hidden="1" customHeight="1" x14ac:dyDescent="0.25">
      <c r="A1132" s="3"/>
      <c r="B1132" s="108"/>
      <c r="C1132" s="64"/>
      <c r="D1132" s="64"/>
      <c r="E1132" s="64"/>
      <c r="F1132" s="9"/>
      <c r="G1132" s="20"/>
      <c r="H1132" s="20"/>
    </row>
    <row r="1133" spans="1:8" ht="31.5" hidden="1" customHeight="1" x14ac:dyDescent="0.25">
      <c r="A1133" s="3"/>
      <c r="B1133" s="93" t="s">
        <v>55</v>
      </c>
      <c r="C1133" s="63">
        <f>SUM(C1134:C1138)</f>
        <v>0</v>
      </c>
      <c r="D1133" s="63">
        <f t="shared" ref="D1133:E1133" si="303">SUM(D1134:D1138)</f>
        <v>0</v>
      </c>
      <c r="E1133" s="63">
        <f t="shared" si="303"/>
        <v>0</v>
      </c>
      <c r="F1133" s="157"/>
      <c r="G1133" s="20"/>
      <c r="H1133" s="20"/>
    </row>
    <row r="1134" spans="1:8" ht="15.75" hidden="1" customHeight="1" x14ac:dyDescent="0.25">
      <c r="A1134" s="3"/>
      <c r="B1134" s="93"/>
      <c r="C1134" s="64"/>
      <c r="D1134" s="64"/>
      <c r="E1134" s="64"/>
      <c r="F1134" s="44"/>
      <c r="G1134" s="20"/>
      <c r="H1134" s="20"/>
    </row>
    <row r="1135" spans="1:8" ht="15.75" hidden="1" customHeight="1" x14ac:dyDescent="0.25">
      <c r="A1135" s="3"/>
      <c r="B1135" s="93"/>
      <c r="C1135" s="64"/>
      <c r="D1135" s="64"/>
      <c r="E1135" s="64"/>
      <c r="F1135" s="44"/>
      <c r="G1135" s="20"/>
      <c r="H1135" s="20"/>
    </row>
    <row r="1136" spans="1:8" ht="15.75" hidden="1" customHeight="1" x14ac:dyDescent="0.25">
      <c r="A1136" s="3"/>
      <c r="B1136" s="93"/>
      <c r="C1136" s="64"/>
      <c r="D1136" s="64"/>
      <c r="E1136" s="64"/>
      <c r="F1136" s="9"/>
      <c r="G1136" s="20"/>
      <c r="H1136" s="20"/>
    </row>
    <row r="1137" spans="1:8" ht="15.75" hidden="1" customHeight="1" x14ac:dyDescent="0.25">
      <c r="A1137" s="3"/>
      <c r="B1137" s="93"/>
      <c r="C1137" s="64"/>
      <c r="D1137" s="64"/>
      <c r="E1137" s="64"/>
      <c r="F1137" s="44"/>
      <c r="G1137" s="20"/>
      <c r="H1137" s="20"/>
    </row>
    <row r="1138" spans="1:8" ht="15.75" hidden="1" customHeight="1" x14ac:dyDescent="0.25">
      <c r="A1138" s="3"/>
      <c r="B1138" s="93"/>
      <c r="C1138" s="64"/>
      <c r="D1138" s="64"/>
      <c r="E1138" s="64"/>
      <c r="F1138" s="44"/>
      <c r="G1138" s="20"/>
      <c r="H1138" s="20"/>
    </row>
    <row r="1139" spans="1:8" ht="31.5" x14ac:dyDescent="0.25">
      <c r="A1139" s="3"/>
      <c r="B1139" s="93" t="s">
        <v>15</v>
      </c>
      <c r="C1139" s="63">
        <f>SUM(C1140:C1143)</f>
        <v>0</v>
      </c>
      <c r="D1139" s="63">
        <f t="shared" ref="D1139:E1139" si="304">SUM(D1140:D1143)</f>
        <v>963295</v>
      </c>
      <c r="E1139" s="63">
        <f t="shared" si="304"/>
        <v>33636</v>
      </c>
      <c r="F1139" s="157"/>
      <c r="G1139" s="20"/>
      <c r="H1139" s="20"/>
    </row>
    <row r="1140" spans="1:8" ht="51.75" customHeight="1" x14ac:dyDescent="0.25">
      <c r="A1140" s="3"/>
      <c r="B1140" s="93"/>
      <c r="C1140" s="63"/>
      <c r="D1140" s="64">
        <f>910433+52862</f>
        <v>963295</v>
      </c>
      <c r="E1140" s="64"/>
      <c r="F1140" s="44" t="s">
        <v>459</v>
      </c>
      <c r="G1140" s="20"/>
      <c r="H1140" s="20"/>
    </row>
    <row r="1141" spans="1:8" hidden="1" x14ac:dyDescent="0.25">
      <c r="A1141" s="3"/>
      <c r="B1141" s="93"/>
      <c r="C1141" s="63"/>
      <c r="D1141" s="64"/>
      <c r="E1141" s="64"/>
      <c r="F1141" s="44"/>
      <c r="G1141" s="20"/>
      <c r="H1141" s="20"/>
    </row>
    <row r="1142" spans="1:8" ht="31.5" x14ac:dyDescent="0.25">
      <c r="A1142" s="3"/>
      <c r="B1142" s="93"/>
      <c r="C1142" s="63"/>
      <c r="D1142" s="64"/>
      <c r="E1142" s="64">
        <v>33636</v>
      </c>
      <c r="F1142" s="226" t="s">
        <v>425</v>
      </c>
      <c r="G1142" s="20"/>
      <c r="H1142" s="20"/>
    </row>
    <row r="1143" spans="1:8" hidden="1" x14ac:dyDescent="0.25">
      <c r="A1143" s="3"/>
      <c r="B1143" s="93"/>
      <c r="C1143" s="63"/>
      <c r="D1143" s="64"/>
      <c r="E1143" s="64"/>
      <c r="F1143" s="44"/>
      <c r="G1143" s="20"/>
      <c r="H1143" s="20"/>
    </row>
    <row r="1144" spans="1:8" ht="18" customHeight="1" x14ac:dyDescent="0.25">
      <c r="A1144" s="3"/>
      <c r="B1144" s="93" t="s">
        <v>134</v>
      </c>
      <c r="C1144" s="63">
        <f>SUM(C1146:C1150)</f>
        <v>0</v>
      </c>
      <c r="D1144" s="63">
        <f t="shared" ref="D1144:E1144" si="305">SUM(D1145:D1150)</f>
        <v>790102</v>
      </c>
      <c r="E1144" s="63">
        <f t="shared" si="305"/>
        <v>10000</v>
      </c>
      <c r="F1144" s="157"/>
      <c r="G1144" s="20"/>
      <c r="H1144" s="20"/>
    </row>
    <row r="1145" spans="1:8" ht="47.25" x14ac:dyDescent="0.25">
      <c r="A1145" s="3"/>
      <c r="B1145" s="93"/>
      <c r="C1145" s="63"/>
      <c r="D1145" s="64">
        <v>790102</v>
      </c>
      <c r="E1145" s="63"/>
      <c r="F1145" s="44" t="s">
        <v>459</v>
      </c>
      <c r="G1145" s="20"/>
      <c r="H1145" s="20"/>
    </row>
    <row r="1146" spans="1:8" ht="15.75" hidden="1" customHeight="1" x14ac:dyDescent="0.25">
      <c r="A1146" s="3"/>
      <c r="B1146" s="93"/>
      <c r="C1146" s="64"/>
      <c r="D1146" s="64">
        <v>0</v>
      </c>
      <c r="E1146" s="64"/>
      <c r="F1146" s="9" t="s">
        <v>321</v>
      </c>
      <c r="G1146" s="20"/>
      <c r="H1146" s="20"/>
    </row>
    <row r="1147" spans="1:8" x14ac:dyDescent="0.25">
      <c r="A1147" s="3"/>
      <c r="B1147" s="93"/>
      <c r="C1147" s="64"/>
      <c r="D1147" s="64"/>
      <c r="E1147" s="64">
        <v>10000</v>
      </c>
      <c r="F1147" s="6" t="s">
        <v>276</v>
      </c>
      <c r="G1147" s="20"/>
      <c r="H1147" s="20"/>
    </row>
    <row r="1148" spans="1:8" hidden="1" x14ac:dyDescent="0.25">
      <c r="A1148" s="3"/>
      <c r="B1148" s="93"/>
      <c r="C1148" s="64"/>
      <c r="D1148" s="64"/>
      <c r="E1148" s="64"/>
      <c r="F1148" s="6"/>
      <c r="G1148" s="20"/>
      <c r="H1148" s="20"/>
    </row>
    <row r="1149" spans="1:8" ht="15.75" hidden="1" customHeight="1" x14ac:dyDescent="0.25">
      <c r="A1149" s="3"/>
      <c r="B1149" s="93"/>
      <c r="C1149" s="64"/>
      <c r="D1149" s="64"/>
      <c r="E1149" s="64"/>
      <c r="F1149" s="44"/>
      <c r="G1149" s="20"/>
      <c r="H1149" s="20"/>
    </row>
    <row r="1150" spans="1:8" ht="15.75" hidden="1" customHeight="1" x14ac:dyDescent="0.25">
      <c r="A1150" s="3"/>
      <c r="B1150" s="93"/>
      <c r="C1150" s="64"/>
      <c r="D1150" s="64"/>
      <c r="E1150" s="64"/>
      <c r="F1150" s="44"/>
      <c r="G1150" s="20"/>
      <c r="H1150" s="20"/>
    </row>
    <row r="1151" spans="1:8" ht="31.5" hidden="1" customHeight="1" x14ac:dyDescent="0.25">
      <c r="A1151" s="3"/>
      <c r="B1151" s="93" t="s">
        <v>56</v>
      </c>
      <c r="C1151" s="63">
        <f>SUM(C1152:C1155)</f>
        <v>0</v>
      </c>
      <c r="D1151" s="63">
        <f t="shared" ref="D1151:E1151" si="306">SUM(D1152:D1155)</f>
        <v>0</v>
      </c>
      <c r="E1151" s="63">
        <f t="shared" si="306"/>
        <v>0</v>
      </c>
      <c r="F1151" s="157"/>
      <c r="G1151" s="20"/>
      <c r="H1151" s="20"/>
    </row>
    <row r="1152" spans="1:8" ht="15.75" hidden="1" customHeight="1" x14ac:dyDescent="0.25">
      <c r="A1152" s="3"/>
      <c r="B1152" s="93"/>
      <c r="C1152" s="64"/>
      <c r="D1152" s="64"/>
      <c r="E1152" s="64"/>
      <c r="F1152" s="9"/>
      <c r="G1152" s="20"/>
      <c r="H1152" s="20"/>
    </row>
    <row r="1153" spans="1:8" ht="15.75" hidden="1" customHeight="1" x14ac:dyDescent="0.25">
      <c r="A1153" s="3"/>
      <c r="B1153" s="93"/>
      <c r="C1153" s="64"/>
      <c r="D1153" s="64"/>
      <c r="E1153" s="64"/>
      <c r="F1153" s="44"/>
      <c r="G1153" s="20"/>
      <c r="H1153" s="20"/>
    </row>
    <row r="1154" spans="1:8" ht="15.75" hidden="1" customHeight="1" x14ac:dyDescent="0.25">
      <c r="A1154" s="3"/>
      <c r="B1154" s="93"/>
      <c r="C1154" s="64"/>
      <c r="D1154" s="64"/>
      <c r="E1154" s="64"/>
      <c r="F1154" s="44"/>
      <c r="G1154" s="20"/>
      <c r="H1154" s="20"/>
    </row>
    <row r="1155" spans="1:8" ht="15.75" hidden="1" customHeight="1" x14ac:dyDescent="0.25">
      <c r="A1155" s="3"/>
      <c r="B1155" s="93"/>
      <c r="C1155" s="64"/>
      <c r="D1155" s="64"/>
      <c r="E1155" s="64"/>
      <c r="F1155" s="9"/>
      <c r="G1155" s="20"/>
      <c r="H1155" s="20"/>
    </row>
    <row r="1156" spans="1:8" ht="31.5" x14ac:dyDescent="0.25">
      <c r="A1156" s="3"/>
      <c r="B1156" s="93" t="s">
        <v>57</v>
      </c>
      <c r="C1156" s="63">
        <f>SUM(C1157:C1162)</f>
        <v>0</v>
      </c>
      <c r="D1156" s="63">
        <f t="shared" ref="D1156:E1156" si="307">SUM(D1157:D1162)</f>
        <v>1589181</v>
      </c>
      <c r="E1156" s="63">
        <f t="shared" si="307"/>
        <v>0</v>
      </c>
      <c r="F1156" s="33"/>
      <c r="G1156" s="20"/>
      <c r="H1156" s="20"/>
    </row>
    <row r="1157" spans="1:8" hidden="1" x14ac:dyDescent="0.25">
      <c r="A1157" s="3"/>
      <c r="B1157" s="205"/>
      <c r="C1157" s="64"/>
      <c r="D1157" s="64"/>
      <c r="E1157" s="64"/>
      <c r="F1157" s="9"/>
      <c r="G1157" s="20"/>
      <c r="H1157" s="20"/>
    </row>
    <row r="1158" spans="1:8" ht="47.25" x14ac:dyDescent="0.25">
      <c r="A1158" s="3"/>
      <c r="B1158" s="108"/>
      <c r="C1158" s="64"/>
      <c r="D1158" s="64">
        <v>1589181</v>
      </c>
      <c r="E1158" s="63"/>
      <c r="F1158" s="44" t="s">
        <v>459</v>
      </c>
      <c r="G1158" s="20"/>
      <c r="H1158" s="20"/>
    </row>
    <row r="1159" spans="1:8" ht="15.75" hidden="1" customHeight="1" x14ac:dyDescent="0.25">
      <c r="A1159" s="3"/>
      <c r="B1159" s="108"/>
      <c r="C1159" s="64"/>
      <c r="D1159" s="63"/>
      <c r="E1159" s="63"/>
      <c r="F1159" s="9"/>
      <c r="G1159" s="20"/>
      <c r="H1159" s="20"/>
    </row>
    <row r="1160" spans="1:8" ht="15.75" hidden="1" customHeight="1" x14ac:dyDescent="0.25">
      <c r="A1160" s="3"/>
      <c r="B1160" s="108"/>
      <c r="C1160" s="64"/>
      <c r="D1160" s="63"/>
      <c r="E1160" s="63"/>
      <c r="F1160" s="44"/>
      <c r="G1160" s="20"/>
      <c r="H1160" s="20"/>
    </row>
    <row r="1161" spans="1:8" ht="15.75" hidden="1" customHeight="1" x14ac:dyDescent="0.25">
      <c r="A1161" s="3"/>
      <c r="B1161" s="108"/>
      <c r="C1161" s="64"/>
      <c r="D1161" s="63"/>
      <c r="E1161" s="63"/>
      <c r="F1161" s="44"/>
      <c r="G1161" s="20"/>
      <c r="H1161" s="20"/>
    </row>
    <row r="1162" spans="1:8" ht="15.75" hidden="1" customHeight="1" x14ac:dyDescent="0.25">
      <c r="A1162" s="3"/>
      <c r="B1162" s="108"/>
      <c r="C1162" s="64"/>
      <c r="D1162" s="64"/>
      <c r="E1162" s="64"/>
      <c r="F1162" s="44"/>
      <c r="G1162" s="20"/>
      <c r="H1162" s="20"/>
    </row>
    <row r="1163" spans="1:8" ht="51" customHeight="1" x14ac:dyDescent="0.25">
      <c r="A1163" s="3"/>
      <c r="B1163" s="93" t="s">
        <v>273</v>
      </c>
      <c r="C1163" s="63">
        <f>SUM(C1164:C1168)</f>
        <v>0</v>
      </c>
      <c r="D1163" s="63">
        <f t="shared" ref="D1163:E1163" si="308">SUM(D1164:D1168)</f>
        <v>3094478</v>
      </c>
      <c r="E1163" s="63">
        <f t="shared" si="308"/>
        <v>0</v>
      </c>
      <c r="F1163" s="9"/>
      <c r="G1163" s="20"/>
      <c r="H1163" s="20"/>
    </row>
    <row r="1164" spans="1:8" ht="48.75" customHeight="1" x14ac:dyDescent="0.25">
      <c r="A1164" s="3"/>
      <c r="B1164" s="108"/>
      <c r="C1164" s="64"/>
      <c r="D1164" s="64">
        <v>3094478</v>
      </c>
      <c r="E1164" s="64"/>
      <c r="F1164" s="44" t="s">
        <v>459</v>
      </c>
      <c r="G1164" s="20"/>
      <c r="H1164" s="20"/>
    </row>
    <row r="1165" spans="1:8" ht="15.75" hidden="1" customHeight="1" x14ac:dyDescent="0.25">
      <c r="A1165" s="3"/>
      <c r="B1165" s="108"/>
      <c r="C1165" s="63"/>
      <c r="D1165" s="63"/>
      <c r="E1165" s="63"/>
      <c r="F1165" s="44"/>
      <c r="G1165" s="20"/>
      <c r="H1165" s="20"/>
    </row>
    <row r="1166" spans="1:8" ht="15.75" hidden="1" customHeight="1" x14ac:dyDescent="0.25">
      <c r="A1166" s="3"/>
      <c r="B1166" s="108"/>
      <c r="C1166" s="63"/>
      <c r="D1166" s="63"/>
      <c r="E1166" s="63"/>
      <c r="F1166" s="44"/>
      <c r="G1166" s="20"/>
      <c r="H1166" s="20"/>
    </row>
    <row r="1167" spans="1:8" ht="15.75" hidden="1" customHeight="1" x14ac:dyDescent="0.25">
      <c r="A1167" s="3"/>
      <c r="B1167" s="108"/>
      <c r="C1167" s="63"/>
      <c r="D1167" s="63"/>
      <c r="E1167" s="63"/>
      <c r="F1167" s="44"/>
      <c r="G1167" s="20"/>
      <c r="H1167" s="20"/>
    </row>
    <row r="1168" spans="1:8" ht="15.75" hidden="1" customHeight="1" x14ac:dyDescent="0.25">
      <c r="A1168" s="3"/>
      <c r="B1168" s="108"/>
      <c r="C1168" s="64"/>
      <c r="D1168" s="64"/>
      <c r="E1168" s="64"/>
      <c r="F1168" s="33"/>
      <c r="G1168" s="20"/>
      <c r="H1168" s="20"/>
    </row>
    <row r="1169" spans="1:8" ht="31.5" customHeight="1" x14ac:dyDescent="0.25">
      <c r="A1169" s="3"/>
      <c r="B1169" s="93" t="s">
        <v>486</v>
      </c>
      <c r="C1169" s="63">
        <f>SUM(C1170:C1173)</f>
        <v>0</v>
      </c>
      <c r="D1169" s="63">
        <f t="shared" ref="D1169:E1169" si="309">SUM(D1170:D1173)</f>
        <v>1048110</v>
      </c>
      <c r="E1169" s="63">
        <f t="shared" si="309"/>
        <v>30000</v>
      </c>
      <c r="F1169" s="9"/>
      <c r="G1169" s="20"/>
      <c r="H1169" s="20"/>
    </row>
    <row r="1170" spans="1:8" ht="31.5" x14ac:dyDescent="0.25">
      <c r="A1170" s="3"/>
      <c r="B1170" s="93"/>
      <c r="C1170" s="64"/>
      <c r="D1170" s="64"/>
      <c r="E1170" s="64">
        <v>30000</v>
      </c>
      <c r="F1170" s="226" t="s">
        <v>460</v>
      </c>
      <c r="G1170" s="20"/>
      <c r="H1170" s="20"/>
    </row>
    <row r="1171" spans="1:8" ht="47.25" x14ac:dyDescent="0.25">
      <c r="A1171" s="3"/>
      <c r="B1171" s="93"/>
      <c r="C1171" s="64"/>
      <c r="D1171" s="64">
        <v>1048110</v>
      </c>
      <c r="E1171" s="64"/>
      <c r="F1171" s="44" t="s">
        <v>459</v>
      </c>
      <c r="G1171" s="20"/>
      <c r="H1171" s="20"/>
    </row>
    <row r="1172" spans="1:8" ht="15.75" hidden="1" customHeight="1" x14ac:dyDescent="0.25">
      <c r="A1172" s="3"/>
      <c r="B1172" s="108"/>
      <c r="C1172" s="64"/>
      <c r="D1172" s="64"/>
      <c r="E1172" s="64"/>
      <c r="F1172" s="44"/>
      <c r="G1172" s="20"/>
      <c r="H1172" s="20"/>
    </row>
    <row r="1173" spans="1:8" ht="15.75" hidden="1" customHeight="1" x14ac:dyDescent="0.25">
      <c r="A1173" s="3"/>
      <c r="B1173" s="108"/>
      <c r="C1173" s="64"/>
      <c r="D1173" s="64"/>
      <c r="E1173" s="64"/>
      <c r="F1173" s="44"/>
      <c r="G1173" s="20"/>
      <c r="H1173" s="20"/>
    </row>
    <row r="1174" spans="1:8" ht="31.5" hidden="1" x14ac:dyDescent="0.25">
      <c r="A1174" s="3"/>
      <c r="B1174" s="93" t="s">
        <v>17</v>
      </c>
      <c r="C1174" s="63">
        <f>SUM(C1175:C1180)</f>
        <v>0</v>
      </c>
      <c r="D1174" s="63">
        <f t="shared" ref="D1174:E1174" si="310">SUM(D1175:D1180)</f>
        <v>0</v>
      </c>
      <c r="E1174" s="63">
        <f t="shared" si="310"/>
        <v>0</v>
      </c>
      <c r="F1174" s="37"/>
      <c r="G1174" s="20"/>
      <c r="H1174" s="20"/>
    </row>
    <row r="1175" spans="1:8" hidden="1" x14ac:dyDescent="0.25">
      <c r="A1175" s="3"/>
      <c r="B1175" s="93"/>
      <c r="C1175" s="63"/>
      <c r="D1175" s="64"/>
      <c r="E1175" s="64"/>
      <c r="F1175" s="9"/>
      <c r="G1175" s="20"/>
      <c r="H1175" s="20"/>
    </row>
    <row r="1176" spans="1:8" ht="15.75" hidden="1" customHeight="1" x14ac:dyDescent="0.25">
      <c r="A1176" s="3"/>
      <c r="B1176" s="93"/>
      <c r="C1176" s="63"/>
      <c r="D1176" s="64"/>
      <c r="E1176" s="64"/>
      <c r="F1176" s="80"/>
      <c r="G1176" s="20"/>
      <c r="H1176" s="20"/>
    </row>
    <row r="1177" spans="1:8" ht="15.75" hidden="1" customHeight="1" x14ac:dyDescent="0.25">
      <c r="A1177" s="3"/>
      <c r="B1177" s="93"/>
      <c r="C1177" s="63"/>
      <c r="D1177" s="64"/>
      <c r="E1177" s="64"/>
      <c r="F1177" s="44"/>
      <c r="G1177" s="20"/>
      <c r="H1177" s="20"/>
    </row>
    <row r="1178" spans="1:8" ht="15.75" hidden="1" customHeight="1" x14ac:dyDescent="0.25">
      <c r="A1178" s="3"/>
      <c r="B1178" s="93"/>
      <c r="C1178" s="63"/>
      <c r="D1178" s="64"/>
      <c r="E1178" s="64"/>
      <c r="F1178" s="44"/>
      <c r="G1178" s="20"/>
      <c r="H1178" s="20"/>
    </row>
    <row r="1179" spans="1:8" ht="15.75" hidden="1" customHeight="1" x14ac:dyDescent="0.25">
      <c r="A1179" s="3"/>
      <c r="B1179" s="108"/>
      <c r="C1179" s="63"/>
      <c r="D1179" s="64"/>
      <c r="E1179" s="64"/>
      <c r="F1179" s="44"/>
      <c r="G1179" s="20"/>
      <c r="H1179" s="20"/>
    </row>
    <row r="1180" spans="1:8" ht="15.75" hidden="1" customHeight="1" x14ac:dyDescent="0.25">
      <c r="A1180" s="3"/>
      <c r="B1180" s="108"/>
      <c r="C1180" s="64"/>
      <c r="D1180" s="64"/>
      <c r="E1180" s="64"/>
      <c r="F1180" s="9"/>
      <c r="G1180" s="20"/>
      <c r="H1180" s="20"/>
    </row>
    <row r="1181" spans="1:8" ht="31.5" x14ac:dyDescent="0.25">
      <c r="A1181" s="3"/>
      <c r="B1181" s="93" t="s">
        <v>178</v>
      </c>
      <c r="C1181" s="63">
        <f>SUM(C1182:C1186)</f>
        <v>0</v>
      </c>
      <c r="D1181" s="63">
        <f t="shared" ref="D1181:E1181" si="311">SUM(D1182:D1186)</f>
        <v>587919</v>
      </c>
      <c r="E1181" s="63">
        <f t="shared" si="311"/>
        <v>126889</v>
      </c>
      <c r="F1181" s="9"/>
      <c r="G1181" s="20"/>
      <c r="H1181" s="20"/>
    </row>
    <row r="1182" spans="1:8" ht="47.25" x14ac:dyDescent="0.25">
      <c r="A1182" s="3"/>
      <c r="B1182" s="108"/>
      <c r="C1182" s="64"/>
      <c r="D1182" s="64">
        <v>587919</v>
      </c>
      <c r="E1182" s="64"/>
      <c r="F1182" s="44" t="s">
        <v>459</v>
      </c>
      <c r="G1182" s="20"/>
      <c r="H1182" s="20"/>
    </row>
    <row r="1183" spans="1:8" x14ac:dyDescent="0.25">
      <c r="A1183" s="3"/>
      <c r="B1183" s="108"/>
      <c r="C1183" s="64"/>
      <c r="D1183" s="64"/>
      <c r="E1183" s="64">
        <v>126889</v>
      </c>
      <c r="F1183" s="9" t="s">
        <v>276</v>
      </c>
      <c r="G1183" s="20"/>
      <c r="H1183" s="20"/>
    </row>
    <row r="1184" spans="1:8" hidden="1" x14ac:dyDescent="0.25">
      <c r="A1184" s="3"/>
      <c r="B1184" s="108"/>
      <c r="C1184" s="64"/>
      <c r="D1184" s="64"/>
      <c r="E1184" s="64"/>
      <c r="F1184" s="44"/>
      <c r="G1184" s="20"/>
      <c r="H1184" s="20"/>
    </row>
    <row r="1185" spans="1:8" ht="15.75" hidden="1" customHeight="1" x14ac:dyDescent="0.25">
      <c r="A1185" s="3"/>
      <c r="B1185" s="108"/>
      <c r="C1185" s="64"/>
      <c r="D1185" s="64"/>
      <c r="E1185" s="64"/>
      <c r="F1185" s="44"/>
      <c r="G1185" s="20"/>
      <c r="H1185" s="20"/>
    </row>
    <row r="1186" spans="1:8" ht="15.75" hidden="1" customHeight="1" x14ac:dyDescent="0.25">
      <c r="A1186" s="3"/>
      <c r="B1186" s="108"/>
      <c r="C1186" s="64"/>
      <c r="D1186" s="64"/>
      <c r="E1186" s="64"/>
      <c r="F1186" s="9"/>
      <c r="G1186" s="20"/>
      <c r="H1186" s="20"/>
    </row>
    <row r="1187" spans="1:8" x14ac:dyDescent="0.25">
      <c r="A1187" s="3"/>
      <c r="B1187" s="93" t="s">
        <v>270</v>
      </c>
      <c r="C1187" s="63">
        <f>SUM(C1188:C1190)</f>
        <v>0</v>
      </c>
      <c r="D1187" s="63">
        <f t="shared" ref="D1187:E1187" si="312">SUM(D1188:D1190)</f>
        <v>0</v>
      </c>
      <c r="E1187" s="63">
        <f t="shared" si="312"/>
        <v>12144</v>
      </c>
      <c r="F1187" s="9"/>
      <c r="G1187" s="20"/>
      <c r="H1187" s="20"/>
    </row>
    <row r="1188" spans="1:8" ht="15.75" hidden="1" customHeight="1" x14ac:dyDescent="0.25">
      <c r="A1188" s="3"/>
      <c r="B1188" s="93"/>
      <c r="C1188" s="63"/>
      <c r="D1188" s="63">
        <v>0</v>
      </c>
      <c r="E1188" s="63"/>
      <c r="F1188" s="9" t="s">
        <v>321</v>
      </c>
      <c r="G1188" s="20"/>
      <c r="H1188" s="20"/>
    </row>
    <row r="1189" spans="1:8" ht="34.5" hidden="1" customHeight="1" x14ac:dyDescent="0.25">
      <c r="A1189" s="3"/>
      <c r="B1189" s="108"/>
      <c r="C1189" s="64"/>
      <c r="D1189" s="64"/>
      <c r="E1189" s="64"/>
      <c r="F1189" s="9"/>
      <c r="G1189" s="20"/>
      <c r="H1189" s="20"/>
    </row>
    <row r="1190" spans="1:8" ht="31.5" x14ac:dyDescent="0.25">
      <c r="A1190" s="3"/>
      <c r="B1190" s="108"/>
      <c r="C1190" s="64"/>
      <c r="D1190" s="64"/>
      <c r="E1190" s="64">
        <v>12144</v>
      </c>
      <c r="F1190" s="9" t="s">
        <v>425</v>
      </c>
      <c r="G1190" s="20"/>
      <c r="H1190" s="20"/>
    </row>
    <row r="1191" spans="1:8" x14ac:dyDescent="0.25">
      <c r="A1191" s="3"/>
      <c r="B1191" s="93" t="s">
        <v>53</v>
      </c>
      <c r="C1191" s="63">
        <f>SUM(C1192:C1194)</f>
        <v>0</v>
      </c>
      <c r="D1191" s="63">
        <f t="shared" ref="D1191:E1191" si="313">SUM(D1192:D1194)</f>
        <v>621868</v>
      </c>
      <c r="E1191" s="63">
        <f t="shared" si="313"/>
        <v>0</v>
      </c>
      <c r="F1191" s="33"/>
      <c r="G1191" s="20"/>
      <c r="H1191" s="20"/>
    </row>
    <row r="1192" spans="1:8" ht="48" customHeight="1" x14ac:dyDescent="0.25">
      <c r="A1192" s="3"/>
      <c r="B1192" s="108"/>
      <c r="C1192" s="64"/>
      <c r="D1192" s="64">
        <v>621868</v>
      </c>
      <c r="E1192" s="63"/>
      <c r="F1192" s="44" t="s">
        <v>459</v>
      </c>
      <c r="G1192" s="20"/>
      <c r="H1192" s="20"/>
    </row>
    <row r="1193" spans="1:8" ht="26.25" hidden="1" customHeight="1" x14ac:dyDescent="0.25">
      <c r="A1193" s="3"/>
      <c r="B1193" s="108"/>
      <c r="C1193" s="64"/>
      <c r="D1193" s="64"/>
      <c r="E1193" s="64"/>
      <c r="F1193" s="44"/>
      <c r="G1193" s="20"/>
      <c r="H1193" s="20"/>
    </row>
    <row r="1194" spans="1:8" ht="15.75" hidden="1" customHeight="1" x14ac:dyDescent="0.25">
      <c r="A1194" s="3"/>
      <c r="B1194" s="108"/>
      <c r="C1194" s="64"/>
      <c r="D1194" s="64"/>
      <c r="E1194" s="64"/>
      <c r="F1194" s="44"/>
      <c r="G1194" s="20"/>
      <c r="H1194" s="20"/>
    </row>
    <row r="1195" spans="1:8" ht="49.5" hidden="1" customHeight="1" x14ac:dyDescent="0.25">
      <c r="A1195" s="3"/>
      <c r="B1195" s="158" t="s">
        <v>64</v>
      </c>
      <c r="C1195" s="24">
        <f>SUM(C1196:C1197)</f>
        <v>0</v>
      </c>
      <c r="D1195" s="24">
        <f t="shared" ref="D1195:E1195" si="314">SUM(D1196:D1197)</f>
        <v>0</v>
      </c>
      <c r="E1195" s="24">
        <f t="shared" si="314"/>
        <v>0</v>
      </c>
      <c r="F1195" s="37"/>
      <c r="G1195" s="20"/>
      <c r="H1195" s="20"/>
    </row>
    <row r="1196" spans="1:8" ht="15.75" hidden="1" customHeight="1" x14ac:dyDescent="0.25">
      <c r="A1196" s="3"/>
      <c r="B1196" s="163"/>
      <c r="C1196" s="8"/>
      <c r="D1196" s="8"/>
      <c r="E1196" s="8"/>
      <c r="F1196" s="37"/>
      <c r="G1196" s="20"/>
      <c r="H1196" s="20"/>
    </row>
    <row r="1197" spans="1:8" ht="15.75" hidden="1" customHeight="1" x14ac:dyDescent="0.25">
      <c r="A1197" s="3"/>
      <c r="B1197" s="164"/>
      <c r="C1197" s="24"/>
      <c r="D1197" s="24"/>
      <c r="E1197" s="24"/>
      <c r="F1197" s="44"/>
      <c r="G1197" s="20"/>
      <c r="H1197" s="20"/>
    </row>
    <row r="1198" spans="1:8" ht="33" customHeight="1" x14ac:dyDescent="0.25">
      <c r="A1198" s="3"/>
      <c r="B1198" s="23" t="s">
        <v>59</v>
      </c>
      <c r="C1198" s="112">
        <f>SUM(C1199:C1202)</f>
        <v>0</v>
      </c>
      <c r="D1198" s="112">
        <f t="shared" ref="D1198:E1198" si="315">SUM(D1199:D1202)</f>
        <v>190436</v>
      </c>
      <c r="E1198" s="112">
        <f t="shared" si="315"/>
        <v>0</v>
      </c>
      <c r="F1198" s="37"/>
      <c r="G1198" s="20"/>
      <c r="H1198" s="20"/>
    </row>
    <row r="1199" spans="1:8" ht="47.25" x14ac:dyDescent="0.25">
      <c r="A1199" s="3"/>
      <c r="B1199" s="23"/>
      <c r="C1199" s="112"/>
      <c r="D1199" s="104">
        <v>155436</v>
      </c>
      <c r="E1199" s="104"/>
      <c r="F1199" s="44" t="s">
        <v>459</v>
      </c>
      <c r="G1199" s="20"/>
      <c r="H1199" s="20"/>
    </row>
    <row r="1200" spans="1:8" x14ac:dyDescent="0.25">
      <c r="A1200" s="3"/>
      <c r="B1200" s="23"/>
      <c r="C1200" s="112"/>
      <c r="D1200" s="104">
        <v>35000</v>
      </c>
      <c r="E1200" s="104"/>
      <c r="F1200" s="44" t="s">
        <v>319</v>
      </c>
      <c r="G1200" s="20"/>
      <c r="H1200" s="20"/>
    </row>
    <row r="1201" spans="1:8" ht="15.75" hidden="1" customHeight="1" x14ac:dyDescent="0.25">
      <c r="A1201" s="3"/>
      <c r="B1201" s="23"/>
      <c r="C1201" s="112"/>
      <c r="D1201" s="104"/>
      <c r="E1201" s="104"/>
      <c r="F1201" s="36"/>
      <c r="G1201" s="20"/>
      <c r="H1201" s="20"/>
    </row>
    <row r="1202" spans="1:8" ht="15.75" hidden="1" customHeight="1" x14ac:dyDescent="0.25">
      <c r="A1202" s="3"/>
      <c r="B1202" s="23"/>
      <c r="C1202" s="112"/>
      <c r="D1202" s="104"/>
      <c r="E1202" s="104"/>
      <c r="F1202" s="36"/>
      <c r="G1202" s="20"/>
      <c r="H1202" s="20"/>
    </row>
    <row r="1203" spans="1:8" ht="31.5" hidden="1" customHeight="1" x14ac:dyDescent="0.25">
      <c r="A1203" s="3"/>
      <c r="B1203" s="165" t="s">
        <v>66</v>
      </c>
      <c r="C1203" s="112">
        <f>SUM(C1204:C1206)</f>
        <v>0</v>
      </c>
      <c r="D1203" s="112">
        <f t="shared" ref="D1203:E1203" si="316">SUM(D1204:D1206)</f>
        <v>0</v>
      </c>
      <c r="E1203" s="112">
        <f t="shared" si="316"/>
        <v>0</v>
      </c>
      <c r="F1203" s="157"/>
      <c r="G1203" s="20"/>
      <c r="H1203" s="20"/>
    </row>
    <row r="1204" spans="1:8" ht="15.75" hidden="1" customHeight="1" x14ac:dyDescent="0.25">
      <c r="A1204" s="3"/>
      <c r="B1204" s="23"/>
      <c r="C1204" s="104"/>
      <c r="D1204" s="104"/>
      <c r="E1204" s="104"/>
      <c r="F1204" s="44"/>
      <c r="G1204" s="20"/>
      <c r="H1204" s="20"/>
    </row>
    <row r="1205" spans="1:8" ht="15.75" hidden="1" customHeight="1" x14ac:dyDescent="0.25">
      <c r="A1205" s="3"/>
      <c r="B1205" s="23"/>
      <c r="C1205" s="104"/>
      <c r="D1205" s="104"/>
      <c r="E1205" s="104"/>
      <c r="F1205" s="33"/>
      <c r="G1205" s="20"/>
      <c r="H1205" s="20"/>
    </row>
    <row r="1206" spans="1:8" ht="15.75" hidden="1" customHeight="1" x14ac:dyDescent="0.25">
      <c r="A1206" s="3"/>
      <c r="B1206" s="23"/>
      <c r="C1206" s="104"/>
      <c r="D1206" s="104"/>
      <c r="E1206" s="104"/>
      <c r="F1206" s="33"/>
      <c r="G1206" s="20"/>
      <c r="H1206" s="20"/>
    </row>
    <row r="1207" spans="1:8" ht="31.5" hidden="1" customHeight="1" x14ac:dyDescent="0.25">
      <c r="A1207" s="3"/>
      <c r="B1207" s="165" t="s">
        <v>71</v>
      </c>
      <c r="C1207" s="112">
        <f>C1208</f>
        <v>0</v>
      </c>
      <c r="D1207" s="112">
        <f>D1208</f>
        <v>0</v>
      </c>
      <c r="E1207" s="112">
        <f t="shared" ref="E1207" si="317">E1208</f>
        <v>0</v>
      </c>
      <c r="F1207" s="157"/>
      <c r="G1207" s="20"/>
      <c r="H1207" s="20"/>
    </row>
    <row r="1208" spans="1:8" ht="15.75" hidden="1" customHeight="1" x14ac:dyDescent="0.25">
      <c r="A1208" s="3"/>
      <c r="B1208" s="166"/>
      <c r="C1208" s="104"/>
      <c r="D1208" s="104"/>
      <c r="E1208" s="104"/>
      <c r="F1208" s="44"/>
      <c r="G1208" s="20"/>
      <c r="H1208" s="20"/>
    </row>
    <row r="1209" spans="1:8" ht="31.5" x14ac:dyDescent="0.25">
      <c r="A1209" s="3"/>
      <c r="B1209" s="23" t="s">
        <v>182</v>
      </c>
      <c r="C1209" s="112">
        <f>SUM(C1210:C1214)</f>
        <v>0</v>
      </c>
      <c r="D1209" s="112">
        <f t="shared" ref="D1209:E1209" si="318">SUM(D1210:D1214)</f>
        <v>387044</v>
      </c>
      <c r="E1209" s="112">
        <f t="shared" si="318"/>
        <v>295600</v>
      </c>
      <c r="F1209" s="33"/>
      <c r="G1209" s="20"/>
      <c r="H1209" s="20"/>
    </row>
    <row r="1210" spans="1:8" ht="47.25" x14ac:dyDescent="0.25">
      <c r="A1210" s="3"/>
      <c r="B1210" s="166"/>
      <c r="C1210" s="104"/>
      <c r="D1210" s="104">
        <f>589733-202689</f>
        <v>387044</v>
      </c>
      <c r="E1210" s="112"/>
      <c r="F1210" s="44" t="s">
        <v>459</v>
      </c>
      <c r="G1210" s="20"/>
      <c r="H1210" s="20"/>
    </row>
    <row r="1211" spans="1:8" ht="49.5" customHeight="1" x14ac:dyDescent="0.25">
      <c r="A1211" s="3"/>
      <c r="B1211" s="166"/>
      <c r="C1211" s="104"/>
      <c r="D1211" s="104"/>
      <c r="E1211" s="104">
        <v>295600</v>
      </c>
      <c r="F1211" s="33" t="s">
        <v>413</v>
      </c>
      <c r="G1211" s="20"/>
      <c r="H1211" s="20"/>
    </row>
    <row r="1212" spans="1:8" ht="15.75" hidden="1" customHeight="1" x14ac:dyDescent="0.25">
      <c r="A1212" s="3"/>
      <c r="B1212" s="166"/>
      <c r="C1212" s="104"/>
      <c r="D1212" s="104"/>
      <c r="E1212" s="104"/>
      <c r="F1212" s="9"/>
      <c r="G1212" s="20"/>
      <c r="H1212" s="20"/>
    </row>
    <row r="1213" spans="1:8" ht="15.75" hidden="1" customHeight="1" x14ac:dyDescent="0.25">
      <c r="A1213" s="3"/>
      <c r="B1213" s="166"/>
      <c r="C1213" s="104"/>
      <c r="D1213" s="104"/>
      <c r="E1213" s="104"/>
      <c r="F1213" s="44"/>
      <c r="G1213" s="20"/>
      <c r="H1213" s="20"/>
    </row>
    <row r="1214" spans="1:8" ht="15.75" hidden="1" customHeight="1" x14ac:dyDescent="0.25">
      <c r="A1214" s="3"/>
      <c r="B1214" s="166"/>
      <c r="C1214" s="104"/>
      <c r="D1214" s="104"/>
      <c r="E1214" s="104"/>
      <c r="F1214" s="44"/>
      <c r="G1214" s="20"/>
      <c r="H1214" s="20"/>
    </row>
    <row r="1215" spans="1:8" ht="20.25" customHeight="1" x14ac:dyDescent="0.25">
      <c r="A1215" s="3"/>
      <c r="B1215" s="23" t="s">
        <v>271</v>
      </c>
      <c r="C1215" s="112">
        <f>SUM(C1216:C1220)</f>
        <v>0</v>
      </c>
      <c r="D1215" s="112">
        <f t="shared" ref="D1215:E1215" si="319">SUM(D1216:D1220)</f>
        <v>0</v>
      </c>
      <c r="E1215" s="112">
        <f t="shared" si="319"/>
        <v>64943</v>
      </c>
      <c r="F1215" s="33"/>
      <c r="G1215" s="20"/>
      <c r="H1215" s="20"/>
    </row>
    <row r="1216" spans="1:8" ht="15.75" customHeight="1" x14ac:dyDescent="0.25">
      <c r="A1216" s="3"/>
      <c r="B1216" s="166"/>
      <c r="C1216" s="104"/>
      <c r="D1216" s="104"/>
      <c r="E1216" s="104">
        <v>64943</v>
      </c>
      <c r="F1216" s="9" t="s">
        <v>276</v>
      </c>
      <c r="G1216" s="20"/>
      <c r="H1216" s="20"/>
    </row>
    <row r="1217" spans="1:8" ht="15.75" hidden="1" customHeight="1" x14ac:dyDescent="0.25">
      <c r="A1217" s="3"/>
      <c r="B1217" s="166"/>
      <c r="C1217" s="104"/>
      <c r="D1217" s="104"/>
      <c r="E1217" s="104"/>
      <c r="F1217" s="44"/>
      <c r="G1217" s="20"/>
      <c r="H1217" s="20"/>
    </row>
    <row r="1218" spans="1:8" ht="15.75" hidden="1" customHeight="1" x14ac:dyDescent="0.25">
      <c r="A1218" s="3"/>
      <c r="B1218" s="166"/>
      <c r="C1218" s="104"/>
      <c r="D1218" s="104"/>
      <c r="E1218" s="104"/>
      <c r="F1218" s="44"/>
      <c r="G1218" s="20"/>
      <c r="H1218" s="20"/>
    </row>
    <row r="1219" spans="1:8" ht="15.75" hidden="1" customHeight="1" x14ac:dyDescent="0.25">
      <c r="A1219" s="3"/>
      <c r="B1219" s="166"/>
      <c r="C1219" s="104"/>
      <c r="D1219" s="104"/>
      <c r="E1219" s="104"/>
      <c r="F1219" s="44"/>
      <c r="G1219" s="20"/>
      <c r="H1219" s="20"/>
    </row>
    <row r="1220" spans="1:8" ht="15.75" hidden="1" customHeight="1" x14ac:dyDescent="0.25">
      <c r="A1220" s="3"/>
      <c r="B1220" s="166"/>
      <c r="C1220" s="104"/>
      <c r="D1220" s="104"/>
      <c r="E1220" s="104"/>
      <c r="F1220" s="36"/>
      <c r="G1220" s="20"/>
      <c r="H1220" s="20"/>
    </row>
    <row r="1221" spans="1:8" ht="31.5" x14ac:dyDescent="0.25">
      <c r="A1221" s="3"/>
      <c r="B1221" s="23" t="s">
        <v>256</v>
      </c>
      <c r="C1221" s="112">
        <f>SUM(C1222:C1230)</f>
        <v>0</v>
      </c>
      <c r="D1221" s="112">
        <f t="shared" ref="D1221:E1221" si="320">SUM(D1222:D1230)</f>
        <v>0</v>
      </c>
      <c r="E1221" s="112">
        <f t="shared" si="320"/>
        <v>99430</v>
      </c>
      <c r="F1221" s="33"/>
      <c r="G1221" s="20"/>
      <c r="H1221" s="20"/>
    </row>
    <row r="1222" spans="1:8" ht="17.25" customHeight="1" x14ac:dyDescent="0.25">
      <c r="A1222" s="3"/>
      <c r="B1222" s="166"/>
      <c r="C1222" s="104"/>
      <c r="D1222" s="104"/>
      <c r="E1222" s="104">
        <v>99430</v>
      </c>
      <c r="F1222" s="228" t="s">
        <v>276</v>
      </c>
      <c r="G1222" s="20"/>
      <c r="H1222" s="20"/>
    </row>
    <row r="1223" spans="1:8" ht="15.75" hidden="1" customHeight="1" x14ac:dyDescent="0.25">
      <c r="A1223" s="3"/>
      <c r="B1223" s="166"/>
      <c r="C1223" s="104"/>
      <c r="D1223" s="104"/>
      <c r="E1223" s="104"/>
      <c r="F1223" s="44"/>
      <c r="G1223" s="20"/>
      <c r="H1223" s="20"/>
    </row>
    <row r="1224" spans="1:8" ht="15.75" hidden="1" customHeight="1" x14ac:dyDescent="0.25">
      <c r="A1224" s="3"/>
      <c r="B1224" s="166"/>
      <c r="C1224" s="104"/>
      <c r="D1224" s="104"/>
      <c r="E1224" s="104"/>
      <c r="F1224" s="44"/>
      <c r="G1224" s="20"/>
      <c r="H1224" s="20"/>
    </row>
    <row r="1225" spans="1:8" ht="15.75" hidden="1" customHeight="1" x14ac:dyDescent="0.25">
      <c r="A1225" s="3"/>
      <c r="B1225" s="166"/>
      <c r="C1225" s="104"/>
      <c r="D1225" s="104"/>
      <c r="E1225" s="104"/>
      <c r="F1225" s="136"/>
      <c r="G1225" s="20"/>
      <c r="H1225" s="20"/>
    </row>
    <row r="1226" spans="1:8" ht="15.75" hidden="1" customHeight="1" x14ac:dyDescent="0.25">
      <c r="A1226" s="3"/>
      <c r="B1226" s="166"/>
      <c r="C1226" s="104"/>
      <c r="D1226" s="104"/>
      <c r="E1226" s="104"/>
      <c r="F1226" s="136"/>
      <c r="G1226" s="20"/>
      <c r="H1226" s="20"/>
    </row>
    <row r="1227" spans="1:8" ht="15.75" hidden="1" customHeight="1" x14ac:dyDescent="0.25">
      <c r="A1227" s="3"/>
      <c r="B1227" s="166"/>
      <c r="C1227" s="104"/>
      <c r="D1227" s="104"/>
      <c r="E1227" s="104"/>
      <c r="F1227" s="44"/>
      <c r="G1227" s="20"/>
      <c r="H1227" s="20"/>
    </row>
    <row r="1228" spans="1:8" ht="15.75" hidden="1" customHeight="1" x14ac:dyDescent="0.25">
      <c r="A1228" s="3"/>
      <c r="B1228" s="166"/>
      <c r="C1228" s="104"/>
      <c r="D1228" s="104"/>
      <c r="E1228" s="104"/>
      <c r="F1228" s="9"/>
      <c r="G1228" s="20"/>
      <c r="H1228" s="20"/>
    </row>
    <row r="1229" spans="1:8" ht="15.75" hidden="1" customHeight="1" x14ac:dyDescent="0.25">
      <c r="A1229" s="3"/>
      <c r="B1229" s="166"/>
      <c r="C1229" s="104"/>
      <c r="D1229" s="104"/>
      <c r="E1229" s="104"/>
      <c r="F1229" s="44"/>
      <c r="G1229" s="20"/>
      <c r="H1229" s="20"/>
    </row>
    <row r="1230" spans="1:8" ht="15.75" hidden="1" customHeight="1" x14ac:dyDescent="0.25">
      <c r="A1230" s="3"/>
      <c r="B1230" s="166"/>
      <c r="C1230" s="104"/>
      <c r="D1230" s="104"/>
      <c r="E1230" s="104"/>
      <c r="F1230" s="44"/>
      <c r="G1230" s="20"/>
      <c r="H1230" s="20"/>
    </row>
    <row r="1231" spans="1:8" ht="31.5" x14ac:dyDescent="0.25">
      <c r="A1231" s="3"/>
      <c r="B1231" s="23" t="s">
        <v>484</v>
      </c>
      <c r="C1231" s="112">
        <f>SUM(C1232:C1236)</f>
        <v>0</v>
      </c>
      <c r="D1231" s="112">
        <f t="shared" ref="D1231:E1231" si="321">SUM(D1232:D1236)</f>
        <v>900269</v>
      </c>
      <c r="E1231" s="112">
        <f t="shared" si="321"/>
        <v>0</v>
      </c>
      <c r="F1231" s="33"/>
      <c r="G1231" s="20"/>
      <c r="H1231" s="20"/>
    </row>
    <row r="1232" spans="1:8" ht="51.75" customHeight="1" x14ac:dyDescent="0.25">
      <c r="A1232" s="3"/>
      <c r="B1232" s="23"/>
      <c r="C1232" s="104"/>
      <c r="D1232" s="104">
        <v>895116</v>
      </c>
      <c r="E1232" s="104"/>
      <c r="F1232" s="44" t="s">
        <v>459</v>
      </c>
      <c r="G1232" s="20"/>
      <c r="H1232" s="20"/>
    </row>
    <row r="1233" spans="1:9" ht="15" hidden="1" customHeight="1" x14ac:dyDescent="0.25">
      <c r="A1233" s="3"/>
      <c r="B1233" s="23"/>
      <c r="C1233" s="104"/>
      <c r="D1233" s="104"/>
      <c r="E1233" s="104"/>
      <c r="F1233" s="44"/>
      <c r="G1233" s="20"/>
      <c r="H1233" s="20"/>
    </row>
    <row r="1234" spans="1:9" x14ac:dyDescent="0.25">
      <c r="A1234" s="3"/>
      <c r="B1234" s="23"/>
      <c r="C1234" s="104"/>
      <c r="D1234" s="104">
        <v>5153</v>
      </c>
      <c r="E1234" s="104"/>
      <c r="F1234" s="9" t="s">
        <v>462</v>
      </c>
      <c r="G1234" s="20"/>
      <c r="H1234" s="20"/>
    </row>
    <row r="1235" spans="1:9" hidden="1" x14ac:dyDescent="0.25">
      <c r="A1235" s="3"/>
      <c r="B1235" s="23"/>
      <c r="C1235" s="104"/>
      <c r="D1235" s="104"/>
      <c r="E1235" s="104"/>
      <c r="F1235" s="44"/>
      <c r="G1235" s="20"/>
      <c r="H1235" s="20"/>
    </row>
    <row r="1236" spans="1:9" hidden="1" x14ac:dyDescent="0.25">
      <c r="A1236" s="3"/>
      <c r="B1236" s="166"/>
      <c r="C1236" s="104"/>
      <c r="D1236" s="104"/>
      <c r="E1236" s="104"/>
      <c r="F1236" s="36"/>
      <c r="G1236" s="20"/>
      <c r="H1236" s="20"/>
    </row>
    <row r="1237" spans="1:9" ht="47.25" customHeight="1" x14ac:dyDescent="0.25">
      <c r="A1237" s="3"/>
      <c r="B1237" s="23" t="s">
        <v>183</v>
      </c>
      <c r="C1237" s="112">
        <f>SUM(C1238:C1242)</f>
        <v>0</v>
      </c>
      <c r="D1237" s="112">
        <f t="shared" ref="D1237:E1237" si="322">SUM(D1238:D1242)</f>
        <v>0</v>
      </c>
      <c r="E1237" s="112">
        <f t="shared" si="322"/>
        <v>471191</v>
      </c>
      <c r="F1237" s="33"/>
      <c r="G1237" s="20"/>
      <c r="H1237" s="20"/>
    </row>
    <row r="1238" spans="1:9" x14ac:dyDescent="0.25">
      <c r="A1238" s="3"/>
      <c r="B1238" s="23"/>
      <c r="C1238" s="104"/>
      <c r="D1238" s="104"/>
      <c r="E1238" s="104">
        <v>471191</v>
      </c>
      <c r="F1238" s="228" t="s">
        <v>276</v>
      </c>
      <c r="G1238" s="20"/>
      <c r="H1238" s="20"/>
    </row>
    <row r="1239" spans="1:9" hidden="1" x14ac:dyDescent="0.25">
      <c r="A1239" s="3"/>
      <c r="B1239" s="7"/>
      <c r="C1239" s="104"/>
      <c r="D1239" s="104"/>
      <c r="E1239" s="104"/>
      <c r="F1239" s="9"/>
      <c r="G1239" s="20"/>
      <c r="H1239" s="20"/>
    </row>
    <row r="1240" spans="1:9" hidden="1" x14ac:dyDescent="0.25">
      <c r="A1240" s="3"/>
      <c r="B1240" s="23"/>
      <c r="C1240" s="104"/>
      <c r="D1240" s="104"/>
      <c r="E1240" s="104"/>
      <c r="F1240" s="9"/>
      <c r="G1240" s="20"/>
      <c r="H1240" s="20"/>
    </row>
    <row r="1241" spans="1:9" hidden="1" x14ac:dyDescent="0.25">
      <c r="A1241" s="3"/>
      <c r="B1241" s="23"/>
      <c r="C1241" s="104"/>
      <c r="D1241" s="104"/>
      <c r="E1241" s="104"/>
      <c r="F1241" s="44"/>
      <c r="G1241" s="20"/>
      <c r="H1241" s="20"/>
    </row>
    <row r="1242" spans="1:9" hidden="1" x14ac:dyDescent="0.25">
      <c r="A1242" s="3"/>
      <c r="B1242" s="166"/>
      <c r="C1242" s="104"/>
      <c r="D1242" s="104"/>
      <c r="E1242" s="104"/>
      <c r="F1242" s="44"/>
      <c r="G1242" s="20"/>
      <c r="H1242" s="20"/>
    </row>
    <row r="1243" spans="1:9" ht="31.5" x14ac:dyDescent="0.25">
      <c r="A1243" s="3"/>
      <c r="B1243" s="23" t="s">
        <v>487</v>
      </c>
      <c r="C1243" s="112">
        <f>SUM(C1244:C1246)</f>
        <v>0</v>
      </c>
      <c r="D1243" s="112">
        <f t="shared" ref="D1243:E1243" si="323">SUM(D1244:D1246)</f>
        <v>0</v>
      </c>
      <c r="E1243" s="112">
        <f t="shared" si="323"/>
        <v>216848</v>
      </c>
      <c r="F1243" s="33" t="s">
        <v>263</v>
      </c>
      <c r="G1243" s="20"/>
      <c r="H1243" s="20"/>
    </row>
    <row r="1244" spans="1:9" ht="18" customHeight="1" x14ac:dyDescent="0.25">
      <c r="A1244" s="3"/>
      <c r="B1244" s="166"/>
      <c r="C1244" s="104"/>
      <c r="D1244" s="104"/>
      <c r="E1244" s="104">
        <v>176777</v>
      </c>
      <c r="F1244" s="228" t="s">
        <v>276</v>
      </c>
      <c r="G1244" s="20"/>
      <c r="H1244" s="20"/>
    </row>
    <row r="1245" spans="1:9" ht="31.5" customHeight="1" x14ac:dyDescent="0.25">
      <c r="A1245" s="3"/>
      <c r="B1245" s="166"/>
      <c r="C1245" s="104"/>
      <c r="D1245" s="104"/>
      <c r="E1245" s="104">
        <v>40071</v>
      </c>
      <c r="F1245" s="33" t="s">
        <v>425</v>
      </c>
      <c r="G1245" s="20"/>
    </row>
    <row r="1246" spans="1:9" ht="18" hidden="1" customHeight="1" x14ac:dyDescent="0.25">
      <c r="A1246" s="3"/>
      <c r="B1246" s="166"/>
      <c r="C1246" s="104"/>
      <c r="D1246" s="104"/>
      <c r="E1246" s="104"/>
      <c r="F1246" s="33"/>
      <c r="G1246" s="20"/>
    </row>
    <row r="1247" spans="1:9" x14ac:dyDescent="0.25">
      <c r="A1247" s="3"/>
      <c r="B1247" s="122" t="s">
        <v>25</v>
      </c>
      <c r="C1247" s="10">
        <f>C9+C88+C150+C235+C247+C276+C285+C309+C332+C371+C414+C432+C450+C493+C518+C533+C556+C566+C578+C611+C776+C793+C829+C838+C842+C856+C862+C879+C941+C959+C963+C976</f>
        <v>93168831</v>
      </c>
      <c r="D1247" s="10">
        <f>D9+D88+D150+D235+D247+D276+D285+D309+D332+D371+D414+D432+D450+D493+D518+D533+D556+D566+D578+D611+D776+D793+D829+D838+D842+D856+D862+D879+D941+D959+D963+D976</f>
        <v>289398649</v>
      </c>
      <c r="E1247" s="10">
        <f>E9+E88+E150+E235+E247+E276+E285+E309+E332+E371+E414+E432+E450+E493+E518+E533+E556+E566+E578+E611+E776+E793+E829+E838+E842+E856+E862+E879+E941+E959+E963+E976</f>
        <v>630566855.25</v>
      </c>
      <c r="F1247" s="37"/>
      <c r="G1247" s="20"/>
      <c r="H1247" s="167"/>
      <c r="I1247" s="20"/>
    </row>
    <row r="1248" spans="1:9" x14ac:dyDescent="0.25">
      <c r="A1248" s="123"/>
      <c r="B1248" s="212"/>
      <c r="C1248" s="16"/>
      <c r="D1248" s="20"/>
      <c r="E1248" s="20">
        <f>D1247-E1247</f>
        <v>-341168206.25</v>
      </c>
      <c r="F1248" s="124"/>
      <c r="H1248" s="20"/>
    </row>
    <row r="1249" spans="3:5" x14ac:dyDescent="0.25">
      <c r="C1249" s="14"/>
      <c r="D1249" s="14"/>
      <c r="E1249" s="14"/>
    </row>
    <row r="1250" spans="3:5" x14ac:dyDescent="0.25">
      <c r="C1250" s="14"/>
      <c r="D1250" s="14"/>
      <c r="E1250" s="14"/>
    </row>
    <row r="1251" spans="3:5" x14ac:dyDescent="0.25">
      <c r="C1251" s="14"/>
    </row>
    <row r="1252" spans="3:5" x14ac:dyDescent="0.25">
      <c r="D1252" s="14"/>
    </row>
    <row r="1258" spans="3:5" x14ac:dyDescent="0.25">
      <c r="C1258" s="14"/>
      <c r="D1258" s="14"/>
      <c r="E1258" s="14"/>
    </row>
  </sheetData>
  <customSheetViews>
    <customSheetView guid="{C6024331-E149-433D-9547-6059F0660EF7}" scale="60" showPageBreaks="1" showGridLines="0" fitToPage="1" printArea="1" showAutoFilter="1" hiddenRows="1">
      <pane xSplit="1" ySplit="8" topLeftCell="B387" activePane="bottomRight" state="frozen"/>
      <selection pane="bottomRight" activeCell="M396" sqref="M396"/>
      <rowBreaks count="10" manualBreakCount="10">
        <brk id="208" max="13" man="1"/>
        <brk id="238" max="13" man="1"/>
        <brk id="261" max="13" man="1"/>
        <brk id="272" max="13" man="1"/>
        <brk id="803" max="13" man="1"/>
        <brk id="871" max="13" man="1"/>
        <brk id="933" max="13" man="1"/>
        <brk id="988" max="13" man="1"/>
        <brk id="1004" max="13" man="1"/>
        <brk id="1069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8" scale="65" fitToHeight="0" orientation="landscape" r:id="rId1"/>
      <headerFooter differentFirst="1" alignWithMargins="0">
        <oddHeader>&amp;C&amp;P</oddHeader>
      </headerFooter>
      <autoFilter ref="G1:G1208"/>
    </customSheetView>
    <customSheetView guid="{2F5252A3-947C-447A-879C-2BB42AA8ED70}" scale="65" showPageBreaks="1" showGridLines="0" fitToPage="1" printArea="1" hiddenRows="1" view="pageBreakPreview">
      <pane xSplit="1" ySplit="8" topLeftCell="B157" activePane="bottomRight" state="frozen"/>
      <selection pane="bottomRight" activeCell="M160" sqref="M160:N160"/>
      <rowBreaks count="7" manualBreakCount="7">
        <brk id="208" max="13" man="1"/>
        <brk id="237" max="13" man="1"/>
        <brk id="792" max="13" man="1"/>
        <brk id="859" max="13" man="1"/>
        <brk id="916" max="13" man="1"/>
        <brk id="965" max="13" man="1"/>
        <brk id="1035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2"/>
      <headerFooter differentFirst="1" alignWithMargins="0">
        <oddHeader>&amp;C&amp;P</oddHeader>
      </headerFooter>
    </customSheetView>
    <customSheetView guid="{7582577F-78B4-44BC-972B-59FC33CDB106}" scale="90" showPageBreaks="1" showGridLines="0" fitToPage="1" printArea="1" hiddenRows="1" view="pageBreakPreview">
      <pane xSplit="1" ySplit="8" topLeftCell="B772" activePane="bottomRight" state="frozen"/>
      <selection pane="bottomRight" activeCell="L1110" sqref="L1110"/>
      <rowBreaks count="5" manualBreakCount="5">
        <brk id="765" max="13" man="1"/>
        <brk id="832" max="13" man="1"/>
        <brk id="889" max="13" man="1"/>
        <brk id="938" max="13" man="1"/>
        <brk id="100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3"/>
      <headerFooter differentFirst="1" alignWithMargins="0">
        <oddHeader>&amp;C&amp;P</oddHeader>
      </headerFooter>
    </customSheetView>
    <customSheetView guid="{F50A9206-6AB2-408A-951F-4EEE8F5FAD12}" scale="50" showGridLines="0" fitToPage="1" printArea="1" hiddenRows="1">
      <pane xSplit="1" ySplit="8" topLeftCell="B309" activePane="bottomRight" state="frozen"/>
      <selection pane="bottomRight" activeCell="G312" sqref="G312"/>
      <rowBreaks count="5" manualBreakCount="5">
        <brk id="781" max="13" man="1"/>
        <brk id="848" max="13" man="1"/>
        <brk id="905" max="13" man="1"/>
        <brk id="954" max="13" man="1"/>
        <brk id="102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4"/>
      <headerFooter differentFirst="1" alignWithMargins="0">
        <oddHeader>&amp;C&amp;P</oddHeader>
      </headerFooter>
    </customSheetView>
    <customSheetView guid="{CE7E3295-8212-47CD-8A03-48CC2539FB31}" scale="90" showPageBreaks="1" showGridLines="0" fitToPage="1" printArea="1" hiddenRows="1" view="pageBreakPreview">
      <pane xSplit="1" ySplit="8" topLeftCell="B106" activePane="bottomRight" state="frozen"/>
      <selection pane="bottomRight" activeCell="K115" sqref="K115"/>
      <rowBreaks count="5" manualBreakCount="5">
        <brk id="791" max="13" man="1"/>
        <brk id="858" max="13" man="1"/>
        <brk id="915" max="13" man="1"/>
        <brk id="964" max="13" man="1"/>
        <brk id="103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5"/>
      <headerFooter differentFirst="1" alignWithMargins="0">
        <oddHeader>&amp;C&amp;P</oddHeader>
      </headerFooter>
    </customSheetView>
    <customSheetView guid="{C0DB3AA3-4D24-4B41-87A3-DA8A70815763}" scale="70" showPageBreaks="1" showGridLines="0" fitToPage="1" printArea="1" hiddenRows="1" view="pageBreakPreview">
      <pane xSplit="1" ySplit="8" topLeftCell="B197" activePane="bottomRight" state="frozen"/>
      <selection pane="bottomRight" activeCell="M201" sqref="M201"/>
      <rowBreaks count="5" manualBreakCount="5">
        <brk id="794" max="13" man="1"/>
        <brk id="861" max="13" man="1"/>
        <brk id="918" max="13" man="1"/>
        <brk id="967" max="13" man="1"/>
        <brk id="1037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6"/>
      <headerFooter differentFirst="1" alignWithMargins="0">
        <oddHeader>&amp;C&amp;P</oddHeader>
      </headerFooter>
    </customSheetView>
    <customSheetView guid="{FCF7F1B7-7408-46F6-A57C-275B0DCDA378}" scale="80" showPageBreaks="1" showGridLines="0" fitToPage="1" printArea="1" hiddenRows="1">
      <pane xSplit="1" ySplit="8" topLeftCell="B19" activePane="bottomRight" state="frozen"/>
      <selection pane="bottomRight" activeCell="N20" sqref="N20"/>
      <rowBreaks count="5" manualBreakCount="5">
        <brk id="795" max="13" man="1"/>
        <brk id="862" max="13" man="1"/>
        <brk id="919" max="13" man="1"/>
        <brk id="968" max="13" man="1"/>
        <brk id="103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7"/>
      <headerFooter differentFirst="1" alignWithMargins="0">
        <oddHeader>&amp;C&amp;P</oddHeader>
      </headerFooter>
    </customSheetView>
    <customSheetView guid="{D48290BD-F041-4E87-A86A-92DC79D1C4BC}" scale="92" showPageBreaks="1" showGridLines="0" fitToPage="1" printArea="1" hiddenRows="1">
      <pane xSplit="1" ySplit="8" topLeftCell="G199" activePane="bottomRight" state="frozen"/>
      <selection pane="bottomRight" activeCell="N199" sqref="N199"/>
      <rowBreaks count="5" manualBreakCount="5">
        <brk id="823" max="13" man="1"/>
        <brk id="890" max="13" man="1"/>
        <brk id="947" max="13" man="1"/>
        <brk id="996" max="13" man="1"/>
        <brk id="1066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8"/>
      <headerFooter differentFirst="1" alignWithMargins="0">
        <oddHeader>&amp;C&amp;P</oddHeader>
      </headerFooter>
    </customSheetView>
    <customSheetView guid="{84351553-D1E6-4EE1-9920-444E0BAC9337}" scale="90" showPageBreaks="1" showGridLines="0" fitToPage="1" printArea="1" hiddenRows="1" topLeftCell="A7">
      <pane xSplit="2" ySplit="2" topLeftCell="D89" activePane="bottomRight" state="frozen"/>
      <selection pane="bottomRight" activeCell="M73" sqref="M73:M95"/>
      <rowBreaks count="7" manualBreakCount="7">
        <brk id="765" max="13" man="1"/>
        <brk id="897" max="13" man="1"/>
        <brk id="942" max="13" man="1"/>
        <brk id="976" max="13" man="1"/>
        <brk id="984" max="13" man="1"/>
        <brk id="1021" max="13" man="1"/>
        <brk id="1061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9"/>
      <headerFooter differentFirst="1" alignWithMargins="0">
        <oddHeader>&amp;C&amp;P</oddHeader>
      </headerFooter>
    </customSheetView>
    <customSheetView guid="{C0433F86-6D50-4DAD-AF26-049B602C8C8C}" scale="90" showPageBreaks="1" showGridLines="0" fitToPage="1" printArea="1" hiddenRows="1">
      <pane xSplit="1" ySplit="8" topLeftCell="D381" activePane="bottomRight" state="frozen"/>
      <selection pane="bottomRight" activeCell="N381" sqref="N381:N384"/>
      <rowBreaks count="7" manualBreakCount="7">
        <brk id="746" max="13" man="1"/>
        <brk id="878" max="13" man="1"/>
        <brk id="923" max="13" man="1"/>
        <brk id="957" max="13" man="1"/>
        <brk id="965" max="13" man="1"/>
        <brk id="1002" max="13" man="1"/>
        <brk id="1042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10"/>
      <headerFooter differentFirst="1" alignWithMargins="0">
        <oddHeader>&amp;C&amp;P</oddHeader>
      </headerFooter>
    </customSheetView>
  </customSheetViews>
  <mergeCells count="19">
    <mergeCell ref="A4:F4"/>
    <mergeCell ref="A6:A8"/>
    <mergeCell ref="B6:B8"/>
    <mergeCell ref="C6:C8"/>
    <mergeCell ref="F6:F8"/>
    <mergeCell ref="D6:D8"/>
    <mergeCell ref="E6:E8"/>
    <mergeCell ref="B769:B771"/>
    <mergeCell ref="B991:B992"/>
    <mergeCell ref="B345:B349"/>
    <mergeCell ref="A991:A992"/>
    <mergeCell ref="F991:F992"/>
    <mergeCell ref="A769:A771"/>
    <mergeCell ref="F769:F771"/>
    <mergeCell ref="E769:E771"/>
    <mergeCell ref="D769:D771"/>
    <mergeCell ref="C769:C771"/>
    <mergeCell ref="A345:A349"/>
    <mergeCell ref="F345:F349"/>
  </mergeCells>
  <phoneticPr fontId="0" type="noConversion"/>
  <printOptions horizontalCentered="1"/>
  <pageMargins left="0.15748031496062992" right="0.15748031496062992" top="0.35433070866141736" bottom="0.17" header="0.15748031496062992" footer="0.17"/>
  <pageSetup paperSize="9" scale="87" fitToHeight="0" orientation="landscape" r:id="rId11"/>
  <headerFooter differentFirst="1" alignWithMargins="0">
    <oddHeader>&amp;C&amp;"Times New Roman,обычный"&amp;P</oddHeader>
  </headerFooter>
  <rowBreaks count="15" manualBreakCount="15">
    <brk id="68" max="5" man="1"/>
    <brk id="91" max="5" man="1"/>
    <brk id="278" max="5" man="1"/>
    <brk id="292" max="5" man="1"/>
    <brk id="372" max="5" man="1"/>
    <brk id="428" max="5" man="1"/>
    <brk id="454" max="5" man="1"/>
    <brk id="470" max="5" man="1"/>
    <brk id="493" max="5" man="1"/>
    <brk id="908" max="5" man="1"/>
    <brk id="958" max="5" man="1"/>
    <brk id="968" max="5" man="1"/>
    <brk id="995" max="5" man="1"/>
    <brk id="1037" max="5" man="1"/>
    <brk id="1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Леонова Анна Владимировна</cp:lastModifiedBy>
  <cp:lastPrinted>2022-12-17T10:26:05Z</cp:lastPrinted>
  <dcterms:created xsi:type="dcterms:W3CDTF">2009-11-20T12:52:24Z</dcterms:created>
  <dcterms:modified xsi:type="dcterms:W3CDTF">2022-12-19T05:44:16Z</dcterms:modified>
</cp:coreProperties>
</file>