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<sst xmlns="http://schemas.openxmlformats.org/spreadsheetml/2006/main" count="181" uniqueCount="130">
  <si>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</si>
  <si>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</si>
  <si>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</si>
  <si>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</si>
  <si>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</si>
  <si>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</si>
  <si>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</si>
  <si>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</si>
  <si>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</si>
  <si>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</si>
  <si>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</si>
  <si>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</si>
  <si>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</si>
  <si>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</si>
  <si>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</si>
  <si>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</si>
  <si>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</si>
  <si>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</si>
  <si>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</si>
  <si>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</si>
  <si>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</si>
  <si>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</si>
  <si>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</si>
  <si>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</si>
  <si>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</si>
  <si>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</si>
  <si>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</si>
  <si>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</si>
  <si>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</si>
  <si>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</si>
  <si>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</si>
  <si>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</si>
  <si>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</si>
  <si>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</si>
  <si>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</si>
  <si>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</si>
  <si>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</si>
  <si>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</si>
  <si>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</si>
  <si>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</si>
  <si>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</si>
  <si>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</si>
  <si>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</si>
  <si>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</si>
  <si>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</si>
  <si>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</si>
  <si>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</si>
  <si>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</si>
  <si>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</si>
  <si>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</si>
  <si>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</si>
  <si>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</si>
  <si>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</si>
  <si>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</si>
  <si>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</si>
  <si>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</si>
  <si>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</si>
  <si>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</si>
  <si>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</si>
  <si>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</si>
  <si>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</si>
  <si>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</si>
  <si>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</si>
  <si>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</si>
  <si>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</si>
  <si>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</si>
  <si>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</si>
  <si>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</si>
  <si>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</si>
  <si>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</si>
  <si>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</si>
  <si>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поправки</t>
  </si>
  <si>
    <t>уточнение</t>
  </si>
  <si>
    <t>Уточнение</t>
  </si>
  <si>
    <t>Запруднова</t>
  </si>
  <si>
    <t>Власть</t>
  </si>
  <si>
    <t>АПК</t>
  </si>
  <si>
    <t>Соцсфера</t>
  </si>
  <si>
    <t>Местное</t>
  </si>
  <si>
    <t>областного бюджета на 2008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</si>
  <si>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</si>
  <si>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</si>
  <si>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</si>
  <si>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</si>
  <si>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</si>
  <si>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</si>
  <si>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</si>
  <si>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</si>
  <si>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</si>
  <si>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</si>
  <si>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</si>
  <si>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</si>
  <si>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</si>
  <si>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</si>
  <si>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</si>
  <si>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</si>
  <si>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</si>
  <si>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</si>
  <si>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</si>
  <si>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</si>
  <si>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</si>
  <si>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</si>
  <si>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</si>
  <si>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</si>
  <si>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</si>
  <si>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</si>
  <si>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</si>
  <si>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</si>
  <si>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</si>
  <si>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</si>
  <si>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</si>
  <si>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</si>
  <si>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 xml:space="preserve">Возврат бюджетных кредитов внутри страны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</si>
  <si>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</si>
  <si>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</si>
  <si>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</si>
  <si>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</si>
  <si>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</si>
  <si>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</si>
  <si>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</si>
  <si>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</si>
  <si>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</si>
  <si>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</si>
  <si>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</si>
  <si>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</si>
  <si>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</si>
  <si>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</si>
  <si>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</si>
  <si>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Приложение 4</t>
  </si>
  <si>
    <t>от 29.04.2008  № 15-з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</si>
</sst>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7" t="s">
        <v>70</v>
      </c>
      <c r="B2" s="47"/>
      <c r="C2" s="47"/>
    </row>
    <row r="3" spans="1:3" ht="15.75">
      <c r="A3" s="47" t="s">
        <v>62</v>
      </c>
      <c r="B3" s="47"/>
      <c r="C3" s="47"/>
    </row>
    <row r="4" spans="1:3" ht="15.75">
      <c r="A4" s="47" t="s">
        <v>63</v>
      </c>
      <c r="B4" s="47"/>
      <c r="C4" s="47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6" t="s">
        <v>21</v>
      </c>
      <c r="B7" s="46"/>
      <c r="C7" s="46"/>
    </row>
    <row r="8" spans="1:3" ht="18.75">
      <c r="A8" s="46" t="s">
        <v>67</v>
      </c>
      <c r="B8" s="46"/>
      <c r="C8" s="46"/>
    </row>
    <row r="9" spans="1:3" ht="18.75">
      <c r="A9" s="46" t="s">
        <v>69</v>
      </c>
      <c r="B9" s="46"/>
      <c r="C9" s="46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375" style="2" customWidth="1"/>
    <col min="2" max="2" width="53.625" style="2" customWidth="1"/>
    <col min="3" max="3" width="11.375" style="2" hidden="1" customWidth="1"/>
    <col min="4" max="4" width="10.25390625" style="2" hidden="1" customWidth="1"/>
    <col min="5" max="5" width="11.375" style="2" hidden="1" customWidth="1"/>
    <col min="6" max="6" width="11.125" style="2" hidden="1" customWidth="1"/>
    <col min="7" max="7" width="11.375" style="2" hidden="1" customWidth="1"/>
    <col min="8" max="8" width="8.375" style="2" hidden="1" customWidth="1"/>
    <col min="9" max="9" width="11.375" style="2" hidden="1" customWidth="1"/>
    <col min="10" max="10" width="10.25390625" style="35" hidden="1" customWidth="1"/>
    <col min="11" max="11" width="11.375" style="35" hidden="1" customWidth="1"/>
    <col min="12" max="14" width="11.75390625" style="35" hidden="1" customWidth="1"/>
    <col min="15" max="15" width="11.75390625" style="35" customWidth="1"/>
    <col min="16" max="16384" width="9.125" style="2" customWidth="1"/>
  </cols>
  <sheetData>
    <row r="1" spans="2:5" ht="15.75" hidden="1">
      <c r="B1" s="1"/>
      <c r="C1" s="1"/>
      <c r="D1" s="1"/>
      <c r="E1" s="1"/>
    </row>
    <row r="2" spans="1:15" ht="15.75">
      <c r="A2" s="47" t="s">
        <v>128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.75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.75">
      <c r="A4" s="47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5" ht="15.75">
      <c r="A5" s="1"/>
      <c r="C5" s="1"/>
      <c r="D5" s="1"/>
      <c r="E5" s="1"/>
    </row>
    <row r="6" spans="1:15" ht="18.7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8.75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.75">
      <c r="A8" s="46" t="s">
        <v>79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10" spans="1:15" ht="33" customHeight="1">
      <c r="A10" s="7" t="s">
        <v>5</v>
      </c>
      <c r="B10" s="3" t="s">
        <v>20</v>
      </c>
      <c r="C10" s="13" t="s">
        <v>4</v>
      </c>
      <c r="D10" s="13" t="s">
        <v>71</v>
      </c>
      <c r="E10" s="13" t="s">
        <v>4</v>
      </c>
      <c r="F10" s="13" t="s">
        <v>72</v>
      </c>
      <c r="G10" s="13" t="s">
        <v>4</v>
      </c>
      <c r="H10" s="13" t="s">
        <v>73</v>
      </c>
      <c r="I10" s="13" t="s">
        <v>4</v>
      </c>
      <c r="J10" s="13" t="s">
        <v>71</v>
      </c>
      <c r="K10" s="13" t="s">
        <v>4</v>
      </c>
      <c r="L10" s="13" t="s">
        <v>73</v>
      </c>
      <c r="M10" s="13" t="s">
        <v>4</v>
      </c>
      <c r="N10" s="13" t="s">
        <v>73</v>
      </c>
      <c r="O10" s="13" t="s">
        <v>4</v>
      </c>
    </row>
    <row r="11" spans="1:15" ht="51" customHeight="1">
      <c r="A11" s="12" t="s">
        <v>22</v>
      </c>
      <c r="B11" s="14" t="s">
        <v>80</v>
      </c>
      <c r="C11" s="11">
        <f aca="true" t="shared" si="0" ref="C11:H11">C12-C14</f>
        <v>1547855</v>
      </c>
      <c r="D11" s="11">
        <f t="shared" si="0"/>
        <v>0</v>
      </c>
      <c r="E11" s="11">
        <f t="shared" si="0"/>
        <v>1602756</v>
      </c>
      <c r="F11" s="11">
        <f t="shared" si="0"/>
        <v>1022520</v>
      </c>
      <c r="G11" s="11">
        <f t="shared" si="0"/>
        <v>2625276</v>
      </c>
      <c r="H11" s="11">
        <f t="shared" si="0"/>
        <v>-14899</v>
      </c>
      <c r="I11" s="11">
        <f>I12-I14</f>
        <v>1502111</v>
      </c>
      <c r="J11" s="11">
        <f>J12-J14</f>
        <v>18183</v>
      </c>
      <c r="K11" s="11">
        <f>I11+J11</f>
        <v>1520294</v>
      </c>
      <c r="L11" s="11">
        <f>L12-L14</f>
        <v>0</v>
      </c>
      <c r="M11" s="11">
        <f aca="true" t="shared" si="1" ref="M11:M28">K11+L11</f>
        <v>1520294</v>
      </c>
      <c r="N11" s="11">
        <f>N12-N14</f>
        <v>5620</v>
      </c>
      <c r="O11" s="11">
        <f aca="true" t="shared" si="2" ref="O11:O45">M11+N11</f>
        <v>1525914</v>
      </c>
    </row>
    <row r="12" spans="1:15" ht="53.25" customHeight="1">
      <c r="A12" s="12" t="s">
        <v>23</v>
      </c>
      <c r="B12" s="14" t="s">
        <v>81</v>
      </c>
      <c r="C12" s="11">
        <f aca="true" t="shared" si="3" ref="C12:N12">C13</f>
        <v>2500000</v>
      </c>
      <c r="D12" s="11">
        <f t="shared" si="3"/>
        <v>0</v>
      </c>
      <c r="E12" s="11">
        <f t="shared" si="3"/>
        <v>2500000</v>
      </c>
      <c r="F12" s="12">
        <f t="shared" si="3"/>
        <v>1000000</v>
      </c>
      <c r="G12" s="12">
        <f t="shared" si="3"/>
        <v>3500000</v>
      </c>
      <c r="H12" s="12">
        <f t="shared" si="3"/>
        <v>0</v>
      </c>
      <c r="I12" s="12">
        <f t="shared" si="3"/>
        <v>3000000</v>
      </c>
      <c r="J12" s="12">
        <f t="shared" si="3"/>
        <v>0</v>
      </c>
      <c r="K12" s="12">
        <f aca="true" t="shared" si="4" ref="K12:K49">I12+J12</f>
        <v>3000000</v>
      </c>
      <c r="L12" s="12">
        <f t="shared" si="3"/>
        <v>0</v>
      </c>
      <c r="M12" s="12">
        <f t="shared" si="1"/>
        <v>3000000</v>
      </c>
      <c r="N12" s="12">
        <f t="shared" si="3"/>
        <v>0</v>
      </c>
      <c r="O12" s="12">
        <f t="shared" si="2"/>
        <v>3000000</v>
      </c>
    </row>
    <row r="13" spans="1:15" ht="44.25" customHeight="1">
      <c r="A13" s="4" t="s">
        <v>7</v>
      </c>
      <c r="B13" s="9" t="s">
        <v>103</v>
      </c>
      <c r="C13" s="8">
        <v>2500000</v>
      </c>
      <c r="D13" s="8"/>
      <c r="E13" s="8">
        <f>C13+D13</f>
        <v>2500000</v>
      </c>
      <c r="F13" s="4">
        <v>1000000</v>
      </c>
      <c r="G13" s="4">
        <f>E13+F13</f>
        <v>3500000</v>
      </c>
      <c r="H13" s="4"/>
      <c r="I13" s="4">
        <v>3000000</v>
      </c>
      <c r="J13" s="4">
        <v>0</v>
      </c>
      <c r="K13" s="4">
        <f t="shared" si="4"/>
        <v>3000000</v>
      </c>
      <c r="L13" s="4">
        <v>0</v>
      </c>
      <c r="M13" s="4">
        <f t="shared" si="1"/>
        <v>3000000</v>
      </c>
      <c r="N13" s="4">
        <v>0</v>
      </c>
      <c r="O13" s="4">
        <f t="shared" si="2"/>
        <v>3000000</v>
      </c>
    </row>
    <row r="14" spans="1:15" ht="48" customHeight="1">
      <c r="A14" s="12" t="s">
        <v>24</v>
      </c>
      <c r="B14" s="14" t="s">
        <v>117</v>
      </c>
      <c r="C14" s="11">
        <f aca="true" t="shared" si="5" ref="C14:H14">C15</f>
        <v>952145</v>
      </c>
      <c r="D14" s="11">
        <f t="shared" si="5"/>
        <v>0</v>
      </c>
      <c r="E14" s="11">
        <f t="shared" si="5"/>
        <v>897244</v>
      </c>
      <c r="F14" s="11">
        <f t="shared" si="5"/>
        <v>-22520</v>
      </c>
      <c r="G14" s="11">
        <f t="shared" si="5"/>
        <v>874724</v>
      </c>
      <c r="H14" s="11">
        <f t="shared" si="5"/>
        <v>14899</v>
      </c>
      <c r="I14" s="11">
        <f>I15</f>
        <v>1497889</v>
      </c>
      <c r="J14" s="11">
        <f>J15</f>
        <v>-18183</v>
      </c>
      <c r="K14" s="11">
        <f t="shared" si="4"/>
        <v>1479706</v>
      </c>
      <c r="L14" s="11">
        <f>L15</f>
        <v>0</v>
      </c>
      <c r="M14" s="11">
        <f t="shared" si="1"/>
        <v>1479706</v>
      </c>
      <c r="N14" s="11">
        <f>N15</f>
        <v>-5620</v>
      </c>
      <c r="O14" s="11">
        <f t="shared" si="2"/>
        <v>1474086</v>
      </c>
    </row>
    <row r="15" spans="1:15" ht="50.25" customHeight="1">
      <c r="A15" s="4" t="s">
        <v>8</v>
      </c>
      <c r="B15" s="9" t="s">
        <v>104</v>
      </c>
      <c r="C15" s="10">
        <v>952145</v>
      </c>
      <c r="D15" s="10"/>
      <c r="E15" s="8">
        <v>897244</v>
      </c>
      <c r="F15" s="4">
        <v>-22520</v>
      </c>
      <c r="G15" s="4">
        <f>E15+F15</f>
        <v>874724</v>
      </c>
      <c r="H15" s="4">
        <v>14899</v>
      </c>
      <c r="I15" s="4">
        <v>1497889</v>
      </c>
      <c r="J15" s="4">
        <v>-18183</v>
      </c>
      <c r="K15" s="4">
        <f t="shared" si="4"/>
        <v>1479706</v>
      </c>
      <c r="L15" s="4"/>
      <c r="M15" s="4">
        <f t="shared" si="1"/>
        <v>1479706</v>
      </c>
      <c r="N15" s="4">
        <v>-5620</v>
      </c>
      <c r="O15" s="4">
        <f t="shared" si="2"/>
        <v>1474086</v>
      </c>
    </row>
    <row r="16" spans="1:15" ht="32.25" customHeight="1">
      <c r="A16" s="18" t="s">
        <v>82</v>
      </c>
      <c r="B16" s="23" t="s">
        <v>83</v>
      </c>
      <c r="C16" s="10"/>
      <c r="D16" s="10"/>
      <c r="E16" s="8"/>
      <c r="F16" s="4"/>
      <c r="G16" s="4"/>
      <c r="H16" s="4"/>
      <c r="I16" s="11">
        <f>I17-I20</f>
        <v>100000</v>
      </c>
      <c r="J16" s="11">
        <f>J17-J20</f>
        <v>900000</v>
      </c>
      <c r="K16" s="11">
        <f t="shared" si="4"/>
        <v>1000000</v>
      </c>
      <c r="L16" s="11">
        <f>L17-L20</f>
        <v>0</v>
      </c>
      <c r="M16" s="11">
        <f t="shared" si="1"/>
        <v>1000000</v>
      </c>
      <c r="N16" s="11">
        <f>N17-N20</f>
        <v>0</v>
      </c>
      <c r="O16" s="11">
        <f t="shared" si="2"/>
        <v>1000000</v>
      </c>
    </row>
    <row r="17" spans="1:15" ht="34.5" customHeight="1">
      <c r="A17" s="12" t="s">
        <v>84</v>
      </c>
      <c r="B17" s="14" t="s">
        <v>85</v>
      </c>
      <c r="C17" s="11">
        <f aca="true" t="shared" si="6" ref="C17:I17">SUM(C18:C19)</f>
        <v>2500000</v>
      </c>
      <c r="D17" s="11">
        <f t="shared" si="6"/>
        <v>0</v>
      </c>
      <c r="E17" s="11">
        <f t="shared" si="6"/>
        <v>2500000</v>
      </c>
      <c r="F17" s="11">
        <f t="shared" si="6"/>
        <v>0</v>
      </c>
      <c r="G17" s="11">
        <f t="shared" si="6"/>
        <v>2500000</v>
      </c>
      <c r="H17" s="11">
        <f t="shared" si="6"/>
        <v>30000</v>
      </c>
      <c r="I17" s="11">
        <f t="shared" si="6"/>
        <v>2100000</v>
      </c>
      <c r="J17" s="11">
        <f>SUM(J18:J19)</f>
        <v>900000</v>
      </c>
      <c r="K17" s="11">
        <f t="shared" si="4"/>
        <v>3000000</v>
      </c>
      <c r="L17" s="11">
        <f>SUM(L18:L19)</f>
        <v>0</v>
      </c>
      <c r="M17" s="11">
        <f t="shared" si="1"/>
        <v>3000000</v>
      </c>
      <c r="N17" s="11">
        <f>SUM(N18:N19)</f>
        <v>0</v>
      </c>
      <c r="O17" s="11">
        <f t="shared" si="2"/>
        <v>3000000</v>
      </c>
    </row>
    <row r="18" spans="1:15" ht="63" hidden="1">
      <c r="A18" s="4" t="s">
        <v>9</v>
      </c>
      <c r="B18" s="15" t="s">
        <v>15</v>
      </c>
      <c r="C18" s="10"/>
      <c r="D18" s="10"/>
      <c r="E18" s="8">
        <f>C18+D18</f>
        <v>0</v>
      </c>
      <c r="F18" s="4"/>
      <c r="G18" s="11">
        <f aca="true" t="shared" si="7" ref="G18:G31">E18+F18</f>
        <v>0</v>
      </c>
      <c r="H18" s="4"/>
      <c r="I18" s="11">
        <f>G18+H18</f>
        <v>0</v>
      </c>
      <c r="J18" s="11">
        <f>H18+I18</f>
        <v>0</v>
      </c>
      <c r="K18" s="11">
        <f t="shared" si="4"/>
        <v>0</v>
      </c>
      <c r="L18" s="11">
        <f>J18+K18</f>
        <v>0</v>
      </c>
      <c r="M18" s="11">
        <f t="shared" si="1"/>
        <v>0</v>
      </c>
      <c r="N18" s="11">
        <f>L18+M18</f>
        <v>0</v>
      </c>
      <c r="O18" s="11">
        <f t="shared" si="2"/>
        <v>0</v>
      </c>
    </row>
    <row r="19" spans="1:15" ht="47.25">
      <c r="A19" s="4" t="s">
        <v>86</v>
      </c>
      <c r="B19" s="43" t="s">
        <v>120</v>
      </c>
      <c r="C19" s="8">
        <v>2500000</v>
      </c>
      <c r="D19" s="8"/>
      <c r="E19" s="8">
        <f>C19+D19</f>
        <v>2500000</v>
      </c>
      <c r="F19" s="4"/>
      <c r="G19" s="10">
        <f t="shared" si="7"/>
        <v>2500000</v>
      </c>
      <c r="H19" s="4">
        <v>30000</v>
      </c>
      <c r="I19" s="10">
        <v>2100000</v>
      </c>
      <c r="J19" s="10">
        <v>900000</v>
      </c>
      <c r="K19" s="10">
        <f t="shared" si="4"/>
        <v>3000000</v>
      </c>
      <c r="L19" s="10"/>
      <c r="M19" s="10">
        <f t="shared" si="1"/>
        <v>3000000</v>
      </c>
      <c r="N19" s="10"/>
      <c r="O19" s="10">
        <f t="shared" si="2"/>
        <v>3000000</v>
      </c>
    </row>
    <row r="20" spans="1:15" ht="32.25" customHeight="1">
      <c r="A20" s="12" t="s">
        <v>87</v>
      </c>
      <c r="B20" s="14" t="s">
        <v>88</v>
      </c>
      <c r="C20" s="11">
        <f>SUM(C26:C29)</f>
        <v>193010</v>
      </c>
      <c r="D20" s="11">
        <f>SUM(D26:D29)</f>
        <v>0</v>
      </c>
      <c r="E20" s="11">
        <f>SUM(E26:E29)</f>
        <v>193275</v>
      </c>
      <c r="F20" s="11">
        <f>SUM(F26:F29)</f>
        <v>0</v>
      </c>
      <c r="G20" s="11">
        <f t="shared" si="7"/>
        <v>193275</v>
      </c>
      <c r="H20" s="11">
        <f>SUM(H26:H29)</f>
        <v>0</v>
      </c>
      <c r="I20" s="11">
        <f>SUM(I21)</f>
        <v>2000000</v>
      </c>
      <c r="J20" s="11">
        <f>SUM(J21)</f>
        <v>0</v>
      </c>
      <c r="K20" s="11">
        <f t="shared" si="4"/>
        <v>2000000</v>
      </c>
      <c r="L20" s="11">
        <f>SUM(L21)</f>
        <v>0</v>
      </c>
      <c r="M20" s="11">
        <f t="shared" si="1"/>
        <v>2000000</v>
      </c>
      <c r="N20" s="11">
        <f>SUM(N21)</f>
        <v>0</v>
      </c>
      <c r="O20" s="11">
        <f t="shared" si="2"/>
        <v>2000000</v>
      </c>
    </row>
    <row r="21" spans="1:15" ht="50.25" customHeight="1">
      <c r="A21" s="4" t="s">
        <v>89</v>
      </c>
      <c r="B21" s="24" t="s">
        <v>90</v>
      </c>
      <c r="C21" s="11"/>
      <c r="D21" s="11"/>
      <c r="E21" s="11"/>
      <c r="F21" s="11"/>
      <c r="G21" s="11"/>
      <c r="H21" s="11"/>
      <c r="I21" s="25">
        <v>2000000</v>
      </c>
      <c r="J21" s="25">
        <v>0</v>
      </c>
      <c r="K21" s="25">
        <f t="shared" si="4"/>
        <v>2000000</v>
      </c>
      <c r="L21" s="25">
        <v>0</v>
      </c>
      <c r="M21" s="25">
        <f t="shared" si="1"/>
        <v>2000000</v>
      </c>
      <c r="N21" s="25">
        <v>0</v>
      </c>
      <c r="O21" s="25">
        <f t="shared" si="2"/>
        <v>2000000</v>
      </c>
    </row>
    <row r="22" spans="1:15" ht="50.25" customHeight="1">
      <c r="A22" s="18" t="s">
        <v>92</v>
      </c>
      <c r="B22" s="23" t="s">
        <v>91</v>
      </c>
      <c r="C22" s="11"/>
      <c r="D22" s="11"/>
      <c r="E22" s="11"/>
      <c r="F22" s="11"/>
      <c r="G22" s="11"/>
      <c r="H22" s="11"/>
      <c r="I22" s="29">
        <f>-I25</f>
        <v>-202259</v>
      </c>
      <c r="J22" s="29">
        <f>-J25</f>
        <v>-5619</v>
      </c>
      <c r="K22" s="29">
        <f t="shared" si="4"/>
        <v>-207878</v>
      </c>
      <c r="L22" s="29">
        <f>-L25</f>
        <v>0</v>
      </c>
      <c r="M22" s="29">
        <f>K22+L22</f>
        <v>-207878</v>
      </c>
      <c r="N22" s="29">
        <f>-N25+N23</f>
        <v>-5620</v>
      </c>
      <c r="O22" s="29">
        <f t="shared" si="2"/>
        <v>-213498</v>
      </c>
    </row>
    <row r="23" spans="1:15" ht="50.25" customHeight="1">
      <c r="A23" s="18" t="s">
        <v>124</v>
      </c>
      <c r="B23" s="23" t="s">
        <v>125</v>
      </c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>
        <f>M24</f>
        <v>0</v>
      </c>
      <c r="N23" s="29">
        <f>N24</f>
        <v>300000</v>
      </c>
      <c r="O23" s="29">
        <f>O24</f>
        <v>300000</v>
      </c>
    </row>
    <row r="24" spans="1:15" ht="48" customHeight="1">
      <c r="A24" s="32" t="s">
        <v>126</v>
      </c>
      <c r="B24" s="24" t="s">
        <v>127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300000</v>
      </c>
      <c r="O24" s="25">
        <f>M24+N24</f>
        <v>300000</v>
      </c>
    </row>
    <row r="25" spans="1:15" ht="50.25" customHeight="1">
      <c r="A25" s="18" t="s">
        <v>93</v>
      </c>
      <c r="B25" s="23" t="s">
        <v>94</v>
      </c>
      <c r="C25" s="11"/>
      <c r="D25" s="11"/>
      <c r="E25" s="11"/>
      <c r="F25" s="11"/>
      <c r="G25" s="11"/>
      <c r="H25" s="11"/>
      <c r="I25" s="29">
        <f>I26</f>
        <v>202259</v>
      </c>
      <c r="J25" s="29">
        <f>J26</f>
        <v>5619</v>
      </c>
      <c r="K25" s="29">
        <f t="shared" si="4"/>
        <v>207878</v>
      </c>
      <c r="L25" s="29">
        <f>L26</f>
        <v>0</v>
      </c>
      <c r="M25" s="29">
        <f t="shared" si="1"/>
        <v>207878</v>
      </c>
      <c r="N25" s="29">
        <f>N26</f>
        <v>305620</v>
      </c>
      <c r="O25" s="29">
        <f t="shared" si="2"/>
        <v>513498</v>
      </c>
    </row>
    <row r="26" spans="1:15" ht="47.25" customHeight="1">
      <c r="A26" s="4" t="s">
        <v>95</v>
      </c>
      <c r="B26" s="26" t="s">
        <v>96</v>
      </c>
      <c r="C26" s="8">
        <v>193010</v>
      </c>
      <c r="D26" s="8"/>
      <c r="E26" s="8">
        <v>193275</v>
      </c>
      <c r="F26" s="4">
        <v>0</v>
      </c>
      <c r="G26" s="10">
        <f t="shared" si="7"/>
        <v>193275</v>
      </c>
      <c r="H26" s="4">
        <v>0</v>
      </c>
      <c r="I26" s="10">
        <v>202259</v>
      </c>
      <c r="J26" s="10">
        <v>5619</v>
      </c>
      <c r="K26" s="10">
        <f t="shared" si="4"/>
        <v>207878</v>
      </c>
      <c r="L26" s="10"/>
      <c r="M26" s="10">
        <f t="shared" si="1"/>
        <v>207878</v>
      </c>
      <c r="N26" s="10">
        <v>305620</v>
      </c>
      <c r="O26" s="10">
        <f t="shared" si="2"/>
        <v>513498</v>
      </c>
    </row>
    <row r="27" spans="1:15" ht="47.25" hidden="1">
      <c r="A27" s="4"/>
      <c r="B27" s="5" t="s">
        <v>0</v>
      </c>
      <c r="C27" s="8"/>
      <c r="D27" s="8"/>
      <c r="E27" s="8"/>
      <c r="F27" s="4"/>
      <c r="G27" s="10">
        <f t="shared" si="7"/>
        <v>0</v>
      </c>
      <c r="H27" s="4"/>
      <c r="I27" s="10">
        <f aca="true" t="shared" si="8" ref="I27:L31">G27+H27</f>
        <v>0</v>
      </c>
      <c r="J27" s="10">
        <f t="shared" si="8"/>
        <v>0</v>
      </c>
      <c r="K27" s="10">
        <f t="shared" si="4"/>
        <v>0</v>
      </c>
      <c r="L27" s="10">
        <f t="shared" si="8"/>
        <v>0</v>
      </c>
      <c r="M27" s="10">
        <f t="shared" si="1"/>
        <v>0</v>
      </c>
      <c r="N27" s="10">
        <f>L27+M27</f>
        <v>0</v>
      </c>
      <c r="O27" s="10">
        <f t="shared" si="2"/>
        <v>0</v>
      </c>
    </row>
    <row r="28" spans="1:15" ht="47.25" hidden="1">
      <c r="A28" s="4"/>
      <c r="B28" s="6" t="s">
        <v>1</v>
      </c>
      <c r="C28" s="8"/>
      <c r="D28" s="8"/>
      <c r="E28" s="8"/>
      <c r="F28" s="4"/>
      <c r="G28" s="10">
        <f t="shared" si="7"/>
        <v>0</v>
      </c>
      <c r="H28" s="4"/>
      <c r="I28" s="10">
        <f t="shared" si="8"/>
        <v>0</v>
      </c>
      <c r="J28" s="10">
        <f t="shared" si="8"/>
        <v>0</v>
      </c>
      <c r="K28" s="10">
        <f t="shared" si="4"/>
        <v>0</v>
      </c>
      <c r="L28" s="10">
        <f t="shared" si="8"/>
        <v>0</v>
      </c>
      <c r="M28" s="10">
        <f t="shared" si="1"/>
        <v>0</v>
      </c>
      <c r="N28" s="10">
        <f>L28+M28</f>
        <v>0</v>
      </c>
      <c r="O28" s="10">
        <f t="shared" si="2"/>
        <v>0</v>
      </c>
    </row>
    <row r="29" spans="1:15" ht="31.5" hidden="1">
      <c r="A29" s="4"/>
      <c r="B29" s="6" t="s">
        <v>2</v>
      </c>
      <c r="C29" s="8"/>
      <c r="D29" s="8"/>
      <c r="E29" s="8"/>
      <c r="F29" s="4"/>
      <c r="G29" s="10">
        <f t="shared" si="7"/>
        <v>0</v>
      </c>
      <c r="H29" s="4"/>
      <c r="I29" s="10">
        <f t="shared" si="8"/>
        <v>0</v>
      </c>
      <c r="J29" s="10">
        <f t="shared" si="8"/>
        <v>0</v>
      </c>
      <c r="K29" s="10">
        <f t="shared" si="4"/>
        <v>0</v>
      </c>
      <c r="L29" s="10">
        <f t="shared" si="8"/>
        <v>0</v>
      </c>
      <c r="M29" s="10">
        <f aca="true" t="shared" si="9" ref="M29:M48">K29+L29</f>
        <v>0</v>
      </c>
      <c r="N29" s="10">
        <f>L29+M29</f>
        <v>0</v>
      </c>
      <c r="O29" s="10">
        <f t="shared" si="2"/>
        <v>0</v>
      </c>
    </row>
    <row r="30" spans="1:15" ht="31.5" hidden="1">
      <c r="A30" s="12" t="s">
        <v>64</v>
      </c>
      <c r="B30" s="5" t="s">
        <v>68</v>
      </c>
      <c r="C30" s="22"/>
      <c r="D30" s="22"/>
      <c r="E30" s="22"/>
      <c r="F30" s="4"/>
      <c r="G30" s="11">
        <f t="shared" si="7"/>
        <v>0</v>
      </c>
      <c r="H30" s="4"/>
      <c r="I30" s="11">
        <f t="shared" si="8"/>
        <v>0</v>
      </c>
      <c r="J30" s="11">
        <f t="shared" si="8"/>
        <v>0</v>
      </c>
      <c r="K30" s="11">
        <f t="shared" si="4"/>
        <v>0</v>
      </c>
      <c r="L30" s="11">
        <f t="shared" si="8"/>
        <v>0</v>
      </c>
      <c r="M30" s="11">
        <f t="shared" si="9"/>
        <v>0</v>
      </c>
      <c r="N30" s="11">
        <f>L30+M30</f>
        <v>0</v>
      </c>
      <c r="O30" s="11">
        <f t="shared" si="2"/>
        <v>0</v>
      </c>
    </row>
    <row r="31" spans="1:15" ht="31.5" hidden="1">
      <c r="A31" s="4" t="s">
        <v>65</v>
      </c>
      <c r="B31" s="6" t="s">
        <v>66</v>
      </c>
      <c r="C31" s="8"/>
      <c r="D31" s="8"/>
      <c r="E31" s="8"/>
      <c r="F31" s="4"/>
      <c r="G31" s="11">
        <f t="shared" si="7"/>
        <v>0</v>
      </c>
      <c r="H31" s="4"/>
      <c r="I31" s="11">
        <f t="shared" si="8"/>
        <v>0</v>
      </c>
      <c r="J31" s="11">
        <f t="shared" si="8"/>
        <v>0</v>
      </c>
      <c r="K31" s="11">
        <f t="shared" si="4"/>
        <v>0</v>
      </c>
      <c r="L31" s="11">
        <f t="shared" si="8"/>
        <v>0</v>
      </c>
      <c r="M31" s="11">
        <f t="shared" si="9"/>
        <v>0</v>
      </c>
      <c r="N31" s="11">
        <f>L31+M31</f>
        <v>0</v>
      </c>
      <c r="O31" s="11">
        <f t="shared" si="2"/>
        <v>0</v>
      </c>
    </row>
    <row r="32" spans="1:15" ht="44.25" customHeight="1">
      <c r="A32" s="12" t="s">
        <v>97</v>
      </c>
      <c r="B32" s="14" t="s">
        <v>29</v>
      </c>
      <c r="C32" s="8"/>
      <c r="D32" s="8"/>
      <c r="E32" s="8"/>
      <c r="F32" s="4"/>
      <c r="G32" s="11"/>
      <c r="H32" s="4"/>
      <c r="I32" s="11">
        <f>I33</f>
        <v>66100</v>
      </c>
      <c r="J32" s="11">
        <f>J33</f>
        <v>0</v>
      </c>
      <c r="K32" s="11">
        <f t="shared" si="4"/>
        <v>66100</v>
      </c>
      <c r="L32" s="11">
        <f>L33</f>
        <v>0</v>
      </c>
      <c r="M32" s="11">
        <f t="shared" si="9"/>
        <v>66100</v>
      </c>
      <c r="N32" s="11">
        <f>N33</f>
        <v>0</v>
      </c>
      <c r="O32" s="11">
        <f t="shared" si="2"/>
        <v>66100</v>
      </c>
    </row>
    <row r="33" spans="1:15" ht="47.25">
      <c r="A33" s="4" t="s">
        <v>123</v>
      </c>
      <c r="B33" s="9" t="s">
        <v>122</v>
      </c>
      <c r="C33" s="8"/>
      <c r="D33" s="8"/>
      <c r="E33" s="8"/>
      <c r="F33" s="4"/>
      <c r="G33" s="11"/>
      <c r="H33" s="4"/>
      <c r="I33" s="25">
        <v>66100</v>
      </c>
      <c r="J33" s="25"/>
      <c r="K33" s="25">
        <f t="shared" si="4"/>
        <v>66100</v>
      </c>
      <c r="L33" s="25"/>
      <c r="M33" s="25">
        <f t="shared" si="9"/>
        <v>66100</v>
      </c>
      <c r="N33" s="25"/>
      <c r="O33" s="25">
        <f t="shared" si="2"/>
        <v>66100</v>
      </c>
    </row>
    <row r="34" spans="1:15" ht="63" hidden="1">
      <c r="A34" s="12" t="s">
        <v>47</v>
      </c>
      <c r="B34" s="14" t="s">
        <v>32</v>
      </c>
      <c r="C34" s="11"/>
      <c r="D34" s="11"/>
      <c r="E34" s="11"/>
      <c r="F34" s="4"/>
      <c r="G34" s="11">
        <f>E34+F34</f>
        <v>0</v>
      </c>
      <c r="H34" s="4"/>
      <c r="I34" s="11">
        <f>G34+H34</f>
        <v>0</v>
      </c>
      <c r="J34" s="11">
        <f>H34+I34</f>
        <v>0</v>
      </c>
      <c r="K34" s="11">
        <f t="shared" si="4"/>
        <v>0</v>
      </c>
      <c r="L34" s="11">
        <f>J34+K34</f>
        <v>0</v>
      </c>
      <c r="M34" s="11">
        <f t="shared" si="9"/>
        <v>0</v>
      </c>
      <c r="N34" s="11">
        <f>L34+M34</f>
        <v>0</v>
      </c>
      <c r="O34" s="11">
        <f t="shared" si="2"/>
        <v>0</v>
      </c>
    </row>
    <row r="35" spans="1:15" ht="47.25" hidden="1">
      <c r="A35" s="4" t="s">
        <v>48</v>
      </c>
      <c r="B35" s="9" t="s">
        <v>55</v>
      </c>
      <c r="C35" s="8"/>
      <c r="D35" s="8"/>
      <c r="E35" s="8"/>
      <c r="F35" s="4"/>
      <c r="G35" s="11">
        <f>E35+F35</f>
        <v>0</v>
      </c>
      <c r="H35" s="4"/>
      <c r="I35" s="11">
        <f>G35+H35</f>
        <v>0</v>
      </c>
      <c r="J35" s="11">
        <f>H35+I35</f>
        <v>0</v>
      </c>
      <c r="K35" s="11">
        <f t="shared" si="4"/>
        <v>0</v>
      </c>
      <c r="L35" s="11">
        <f>J35+K35</f>
        <v>0</v>
      </c>
      <c r="M35" s="11">
        <f t="shared" si="9"/>
        <v>0</v>
      </c>
      <c r="N35" s="11">
        <f>L35+M35</f>
        <v>0</v>
      </c>
      <c r="O35" s="11">
        <f t="shared" si="2"/>
        <v>0</v>
      </c>
    </row>
    <row r="36" spans="1:15" ht="35.25" customHeight="1">
      <c r="A36" s="27" t="s">
        <v>98</v>
      </c>
      <c r="B36" s="14" t="s">
        <v>118</v>
      </c>
      <c r="C36" s="11">
        <f aca="true" t="shared" si="10" ref="C36:H36">C37</f>
        <v>2000</v>
      </c>
      <c r="D36" s="11">
        <f t="shared" si="10"/>
        <v>0</v>
      </c>
      <c r="E36" s="11">
        <f t="shared" si="10"/>
        <v>2000</v>
      </c>
      <c r="F36" s="11">
        <f t="shared" si="10"/>
        <v>0</v>
      </c>
      <c r="G36" s="11">
        <f t="shared" si="10"/>
        <v>2000</v>
      </c>
      <c r="H36" s="11">
        <f t="shared" si="10"/>
        <v>0</v>
      </c>
      <c r="I36" s="11">
        <f>I40-I37</f>
        <v>-2500</v>
      </c>
      <c r="J36" s="11">
        <f>J40-J37</f>
        <v>0</v>
      </c>
      <c r="K36" s="11">
        <f t="shared" si="4"/>
        <v>-2500</v>
      </c>
      <c r="L36" s="11">
        <f>L40-L37</f>
        <v>0</v>
      </c>
      <c r="M36" s="11">
        <f t="shared" si="9"/>
        <v>-2500</v>
      </c>
      <c r="N36" s="11">
        <f>N40-N37</f>
        <v>0</v>
      </c>
      <c r="O36" s="11">
        <f t="shared" si="2"/>
        <v>-2500</v>
      </c>
    </row>
    <row r="37" spans="1:15" ht="32.25" customHeight="1">
      <c r="A37" s="27" t="s">
        <v>100</v>
      </c>
      <c r="B37" s="28" t="s">
        <v>109</v>
      </c>
      <c r="C37" s="8">
        <v>2000</v>
      </c>
      <c r="D37" s="8"/>
      <c r="E37" s="8">
        <f>C37+D37</f>
        <v>2000</v>
      </c>
      <c r="F37" s="4"/>
      <c r="G37" s="10">
        <f>E37+F37</f>
        <v>2000</v>
      </c>
      <c r="H37" s="4"/>
      <c r="I37" s="29">
        <f>I38+I39</f>
        <v>230000</v>
      </c>
      <c r="J37" s="29">
        <f>J38+J39</f>
        <v>0</v>
      </c>
      <c r="K37" s="29">
        <f t="shared" si="4"/>
        <v>230000</v>
      </c>
      <c r="L37" s="29">
        <f>L38+L39</f>
        <v>0</v>
      </c>
      <c r="M37" s="29">
        <f t="shared" si="9"/>
        <v>230000</v>
      </c>
      <c r="N37" s="29">
        <f>N38+N39</f>
        <v>0</v>
      </c>
      <c r="O37" s="29">
        <f t="shared" si="2"/>
        <v>230000</v>
      </c>
    </row>
    <row r="38" spans="1:15" ht="52.5" customHeight="1">
      <c r="A38" s="31" t="s">
        <v>110</v>
      </c>
      <c r="B38" s="30" t="s">
        <v>111</v>
      </c>
      <c r="C38" s="33"/>
      <c r="D38" s="33"/>
      <c r="E38" s="33"/>
      <c r="F38" s="32"/>
      <c r="G38" s="25"/>
      <c r="H38" s="32"/>
      <c r="I38" s="25">
        <v>130000</v>
      </c>
      <c r="J38" s="25"/>
      <c r="K38" s="25">
        <f t="shared" si="4"/>
        <v>130000</v>
      </c>
      <c r="L38" s="25"/>
      <c r="M38" s="25">
        <f t="shared" si="9"/>
        <v>130000</v>
      </c>
      <c r="N38" s="25"/>
      <c r="O38" s="25">
        <f t="shared" si="2"/>
        <v>130000</v>
      </c>
    </row>
    <row r="39" spans="1:15" ht="63" customHeight="1">
      <c r="A39" s="31" t="s">
        <v>115</v>
      </c>
      <c r="B39" s="30" t="s">
        <v>121</v>
      </c>
      <c r="C39" s="33"/>
      <c r="D39" s="33"/>
      <c r="E39" s="33"/>
      <c r="F39" s="32"/>
      <c r="G39" s="25"/>
      <c r="H39" s="32"/>
      <c r="I39" s="25">
        <v>100000</v>
      </c>
      <c r="J39" s="25"/>
      <c r="K39" s="25">
        <f t="shared" si="4"/>
        <v>100000</v>
      </c>
      <c r="L39" s="25"/>
      <c r="M39" s="25">
        <f t="shared" si="9"/>
        <v>100000</v>
      </c>
      <c r="N39" s="25"/>
      <c r="O39" s="25">
        <f t="shared" si="2"/>
        <v>100000</v>
      </c>
    </row>
    <row r="40" spans="1:15" ht="36.75" customHeight="1">
      <c r="A40" s="27" t="s">
        <v>99</v>
      </c>
      <c r="B40" s="28" t="s">
        <v>112</v>
      </c>
      <c r="C40" s="11">
        <f aca="true" t="shared" si="11" ref="C40:H40">C41</f>
        <v>0</v>
      </c>
      <c r="D40" s="11">
        <f t="shared" si="11"/>
        <v>0</v>
      </c>
      <c r="E40" s="11">
        <f t="shared" si="11"/>
        <v>10000</v>
      </c>
      <c r="F40" s="11">
        <f t="shared" si="11"/>
        <v>0</v>
      </c>
      <c r="G40" s="11">
        <f t="shared" si="11"/>
        <v>10000</v>
      </c>
      <c r="H40" s="11">
        <f t="shared" si="11"/>
        <v>6623</v>
      </c>
      <c r="I40" s="11">
        <f>I41+I44</f>
        <v>227500</v>
      </c>
      <c r="J40" s="11">
        <f>J41+J44</f>
        <v>0</v>
      </c>
      <c r="K40" s="11">
        <f t="shared" si="4"/>
        <v>227500</v>
      </c>
      <c r="L40" s="11">
        <f>L41+L44</f>
        <v>0</v>
      </c>
      <c r="M40" s="11">
        <f t="shared" si="9"/>
        <v>227500</v>
      </c>
      <c r="N40" s="11">
        <f>N41+N44</f>
        <v>0</v>
      </c>
      <c r="O40" s="11">
        <f t="shared" si="2"/>
        <v>227500</v>
      </c>
    </row>
    <row r="41" spans="1:15" ht="51.75" customHeight="1">
      <c r="A41" s="31" t="s">
        <v>113</v>
      </c>
      <c r="B41" s="30" t="s">
        <v>114</v>
      </c>
      <c r="C41" s="8"/>
      <c r="D41" s="8"/>
      <c r="E41" s="8">
        <v>10000</v>
      </c>
      <c r="F41" s="4"/>
      <c r="G41" s="10">
        <f>E41+F41</f>
        <v>10000</v>
      </c>
      <c r="H41" s="4">
        <v>6623</v>
      </c>
      <c r="I41" s="25">
        <v>127500</v>
      </c>
      <c r="J41" s="25"/>
      <c r="K41" s="25">
        <f t="shared" si="4"/>
        <v>127500</v>
      </c>
      <c r="L41" s="25"/>
      <c r="M41" s="25">
        <f t="shared" si="9"/>
        <v>127500</v>
      </c>
      <c r="N41" s="25"/>
      <c r="O41" s="25">
        <f t="shared" si="2"/>
        <v>127500</v>
      </c>
    </row>
    <row r="42" spans="1:15" ht="15.75" hidden="1">
      <c r="A42" s="12" t="s">
        <v>40</v>
      </c>
      <c r="B42" s="14"/>
      <c r="C42" s="11">
        <f>C43</f>
        <v>0</v>
      </c>
      <c r="D42" s="11">
        <f>D43</f>
        <v>0</v>
      </c>
      <c r="E42" s="11">
        <f>E43</f>
        <v>0</v>
      </c>
      <c r="F42" s="4"/>
      <c r="G42" s="11">
        <f>E42+F42</f>
        <v>0</v>
      </c>
      <c r="H42" s="4"/>
      <c r="I42" s="11">
        <f>G42+H42</f>
        <v>0</v>
      </c>
      <c r="J42" s="11"/>
      <c r="K42" s="11">
        <f t="shared" si="4"/>
        <v>0</v>
      </c>
      <c r="L42" s="11"/>
      <c r="M42" s="11">
        <f t="shared" si="9"/>
        <v>0</v>
      </c>
      <c r="N42" s="11"/>
      <c r="O42" s="11">
        <f t="shared" si="2"/>
        <v>0</v>
      </c>
    </row>
    <row r="43" spans="1:15" ht="15.75" hidden="1">
      <c r="A43" s="4" t="s">
        <v>40</v>
      </c>
      <c r="B43" s="9"/>
      <c r="C43" s="8">
        <v>0</v>
      </c>
      <c r="D43" s="8">
        <v>0</v>
      </c>
      <c r="E43" s="8">
        <v>0</v>
      </c>
      <c r="F43" s="4"/>
      <c r="G43" s="11">
        <f>E43+F43</f>
        <v>0</v>
      </c>
      <c r="H43" s="4"/>
      <c r="I43" s="11">
        <f>G43+H43</f>
        <v>0</v>
      </c>
      <c r="J43" s="11"/>
      <c r="K43" s="11">
        <f t="shared" si="4"/>
        <v>0</v>
      </c>
      <c r="L43" s="11"/>
      <c r="M43" s="11">
        <f t="shared" si="9"/>
        <v>0</v>
      </c>
      <c r="N43" s="11"/>
      <c r="O43" s="11">
        <f t="shared" si="2"/>
        <v>0</v>
      </c>
    </row>
    <row r="44" spans="1:15" ht="63" customHeight="1">
      <c r="A44" s="32" t="s">
        <v>116</v>
      </c>
      <c r="B44" s="9" t="s">
        <v>119</v>
      </c>
      <c r="C44" s="8"/>
      <c r="D44" s="8"/>
      <c r="E44" s="8"/>
      <c r="F44" s="4"/>
      <c r="G44" s="11"/>
      <c r="H44" s="4"/>
      <c r="I44" s="25">
        <v>100000</v>
      </c>
      <c r="J44" s="25"/>
      <c r="K44" s="25">
        <f t="shared" si="4"/>
        <v>100000</v>
      </c>
      <c r="L44" s="25"/>
      <c r="M44" s="25">
        <f t="shared" si="9"/>
        <v>100000</v>
      </c>
      <c r="N44" s="25"/>
      <c r="O44" s="25">
        <f t="shared" si="2"/>
        <v>100000</v>
      </c>
    </row>
    <row r="45" spans="1:15" s="34" customFormat="1" ht="31.5">
      <c r="A45" s="18" t="s">
        <v>101</v>
      </c>
      <c r="B45" s="44" t="s">
        <v>102</v>
      </c>
      <c r="C45" s="29" t="e">
        <f>C46-C47</f>
        <v>#REF!</v>
      </c>
      <c r="D45" s="29">
        <f>D46-D47</f>
        <v>0</v>
      </c>
      <c r="E45" s="29" t="e">
        <f aca="true" t="shared" si="12" ref="E45:J45">E47-E46</f>
        <v>#REF!</v>
      </c>
      <c r="F45" s="29">
        <f t="shared" si="12"/>
        <v>8580</v>
      </c>
      <c r="G45" s="29" t="e">
        <f t="shared" si="12"/>
        <v>#REF!</v>
      </c>
      <c r="H45" s="29">
        <f t="shared" si="12"/>
        <v>178498</v>
      </c>
      <c r="I45" s="29">
        <f t="shared" si="12"/>
        <v>0</v>
      </c>
      <c r="J45" s="29">
        <f t="shared" si="12"/>
        <v>0</v>
      </c>
      <c r="K45" s="36">
        <f t="shared" si="4"/>
        <v>0</v>
      </c>
      <c r="L45" s="36">
        <f>L47-L46</f>
        <v>969458</v>
      </c>
      <c r="M45" s="40">
        <f t="shared" si="9"/>
        <v>969458</v>
      </c>
      <c r="N45" s="40">
        <f>N47-N46</f>
        <v>0</v>
      </c>
      <c r="O45" s="40">
        <f t="shared" si="2"/>
        <v>969458</v>
      </c>
    </row>
    <row r="46" spans="1:15" s="34" customFormat="1" ht="31.5">
      <c r="A46" s="32" t="s">
        <v>105</v>
      </c>
      <c r="B46" s="45" t="s">
        <v>106</v>
      </c>
      <c r="C46" s="25" t="e">
        <f>18015688+C12+C17+#REF!+#REF!</f>
        <v>#REF!</v>
      </c>
      <c r="D46" s="25"/>
      <c r="E46" s="25" t="e">
        <f>19554798+110000+E12+E17+#REF!+#REF!</f>
        <v>#REF!</v>
      </c>
      <c r="F46" s="32"/>
      <c r="G46" s="25" t="e">
        <f>19743693+G12+G17+#REF!+#REF!</f>
        <v>#REF!</v>
      </c>
      <c r="H46" s="32"/>
      <c r="I46" s="25">
        <f>I12+I17+I33+I40+24187883</f>
        <v>29581483</v>
      </c>
      <c r="J46" s="25"/>
      <c r="K46" s="37">
        <f t="shared" si="4"/>
        <v>29581483</v>
      </c>
      <c r="L46" s="37"/>
      <c r="M46" s="41">
        <f>M12+M17+M33+M40+24996332</f>
        <v>31289932</v>
      </c>
      <c r="N46" s="41"/>
      <c r="O46" s="41">
        <v>31589932</v>
      </c>
    </row>
    <row r="47" spans="1:15" s="34" customFormat="1" ht="31.5">
      <c r="A47" s="32" t="s">
        <v>107</v>
      </c>
      <c r="B47" s="45" t="s">
        <v>108</v>
      </c>
      <c r="C47" s="25">
        <v>23306188</v>
      </c>
      <c r="D47" s="25"/>
      <c r="E47" s="25">
        <v>24952298</v>
      </c>
      <c r="F47" s="32">
        <v>8580</v>
      </c>
      <c r="G47" s="25" t="e">
        <f>22424774+G14+G20+G36+G40+#REF!+#REF!+#REF!</f>
        <v>#REF!</v>
      </c>
      <c r="H47" s="32">
        <f>162+11740+6587+160009</f>
        <v>178498</v>
      </c>
      <c r="I47" s="25">
        <f>I14+I20+I25+I37+25651335</f>
        <v>29581483</v>
      </c>
      <c r="J47" s="25"/>
      <c r="K47" s="37">
        <f t="shared" si="4"/>
        <v>29581483</v>
      </c>
      <c r="L47" s="37">
        <f>913320+56138</f>
        <v>969458</v>
      </c>
      <c r="M47" s="41">
        <f>M14+M20+M25+M37+28341806</f>
        <v>32259390</v>
      </c>
      <c r="N47" s="41"/>
      <c r="O47" s="41">
        <f>O14+O20+O25+O37+28341806</f>
        <v>32559390</v>
      </c>
    </row>
    <row r="48" spans="1:15" ht="15.75" hidden="1">
      <c r="A48" s="4"/>
      <c r="B48" s="4"/>
      <c r="C48" s="4"/>
      <c r="D48" s="4"/>
      <c r="E48" s="4"/>
      <c r="F48" s="4"/>
      <c r="G48" s="11">
        <f>E48+F48</f>
        <v>0</v>
      </c>
      <c r="H48" s="4"/>
      <c r="I48" s="11">
        <f>G48+H48</f>
        <v>0</v>
      </c>
      <c r="J48" s="11">
        <f>H48+I48</f>
        <v>0</v>
      </c>
      <c r="K48" s="38">
        <f t="shared" si="4"/>
        <v>0</v>
      </c>
      <c r="L48" s="38">
        <f>J48+K48</f>
        <v>0</v>
      </c>
      <c r="M48" s="42">
        <f t="shared" si="9"/>
        <v>0</v>
      </c>
      <c r="N48" s="42">
        <f>L48+M48</f>
        <v>0</v>
      </c>
      <c r="O48" s="42">
        <f>M48+N48</f>
        <v>0</v>
      </c>
    </row>
    <row r="49" spans="1:15" ht="22.5" customHeight="1">
      <c r="A49" s="4"/>
      <c r="B49" s="12" t="s">
        <v>3</v>
      </c>
      <c r="C49" s="11" t="e">
        <f>C11+#REF!+C45+#REF!+#REF!</f>
        <v>#REF!</v>
      </c>
      <c r="D49" s="11" t="e">
        <f>D11+#REF!+D45+#REF!+#REF!</f>
        <v>#REF!</v>
      </c>
      <c r="E49" s="11" t="e">
        <f>E11+#REF!+E45+#REF!+#REF!</f>
        <v>#REF!</v>
      </c>
      <c r="F49" s="11" t="e">
        <f>F11+#REF!+F45+#REF!+#REF!</f>
        <v>#REF!</v>
      </c>
      <c r="G49" s="11" t="e">
        <f>G11+#REF!+G45+#REF!+#REF!</f>
        <v>#REF!</v>
      </c>
      <c r="H49" s="11" t="e">
        <f>H11+#REF!+H45+#REF!+#REF!</f>
        <v>#REF!</v>
      </c>
      <c r="I49" s="11">
        <f>I11+I16+I45+I22+I32+I36</f>
        <v>1463452</v>
      </c>
      <c r="J49" s="11">
        <f>J11+J16+J45+J22+J32+J36</f>
        <v>912564</v>
      </c>
      <c r="K49" s="38">
        <f t="shared" si="4"/>
        <v>2376016</v>
      </c>
      <c r="L49" s="38">
        <f>L11+L16+L45+L22+L32+L36</f>
        <v>969458</v>
      </c>
      <c r="M49" s="11">
        <f>M11+M16+M45+M22+M32+M36</f>
        <v>3345474</v>
      </c>
      <c r="N49" s="42">
        <f>N11+N16+N45+N22+N32+N36</f>
        <v>0</v>
      </c>
      <c r="O49" s="11">
        <f>O11+O16+O45+O22+O32+O36</f>
        <v>3345474</v>
      </c>
    </row>
    <row r="50" spans="6:8" ht="15.75">
      <c r="F50" s="21"/>
      <c r="H50" s="21"/>
    </row>
    <row r="51" spans="13:15" ht="15.75">
      <c r="M51" s="39"/>
      <c r="O51" s="39"/>
    </row>
    <row r="52" spans="7:8" ht="15.75">
      <c r="G52" s="2" t="s">
        <v>74</v>
      </c>
      <c r="H52" s="2">
        <v>162</v>
      </c>
    </row>
    <row r="53" spans="7:8" ht="15.75">
      <c r="G53" s="2" t="s">
        <v>75</v>
      </c>
      <c r="H53" s="2">
        <v>1544</v>
      </c>
    </row>
    <row r="54" spans="7:8" ht="15.75">
      <c r="G54" s="2" t="s">
        <v>76</v>
      </c>
      <c r="H54" s="2">
        <v>11740</v>
      </c>
    </row>
    <row r="55" spans="7:8" ht="15.75">
      <c r="G55" s="2" t="s">
        <v>77</v>
      </c>
      <c r="H55" s="2">
        <v>6587</v>
      </c>
    </row>
    <row r="56" spans="7:8" ht="15.75">
      <c r="G56" s="2" t="s">
        <v>78</v>
      </c>
      <c r="H56" s="2">
        <v>160009</v>
      </c>
    </row>
    <row r="58" ht="15.75">
      <c r="H58" s="2">
        <f>H54+H52-H53+H55+H56</f>
        <v>176954</v>
      </c>
    </row>
  </sheetData>
  <mergeCells count="6">
    <mergeCell ref="A7:O7"/>
    <mergeCell ref="A8:O8"/>
    <mergeCell ref="A2:O2"/>
    <mergeCell ref="A3:O3"/>
    <mergeCell ref="A4:O4"/>
    <mergeCell ref="A6:O6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2008-04-23T09:22:54Z</cp:lastPrinted>
  <dcterms:created xsi:type="dcterms:W3CDTF">2002-10-06T09:19:10Z</dcterms:created>
  <dcterms:modified xsi:type="dcterms:W3CDTF">2008-05-07T05:40:45Z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