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firstSheet="1" activeTab="1"/>
  </bookViews>
  <sheets>
    <sheet name="закон" sheetId="1" state="hidden" r:id="rId1"/>
    <sheet name="Лист2" sheetId="2" r:id="rId2"/>
    <sheet name="Лист3" sheetId="3" r:id="rId3"/>
  </sheets>
  <definedNames>
    <definedName name="_xlnm.Print_Area" localSheetId="0">'закон'!$A$2:$C$53</definedName>
  </definedNames>
  <calcPr fullCalcOnLoad="1"/>
</workbook>
</file>

<file path=xl/sharedStrings.xml><?xml version="1.0" encoding="utf-8"?>
<sst xmlns="http://schemas.openxmlformats.org/spreadsheetml/2006/main" count="184" uniqueCount="141">
  <si>
    <t>Поступления от продажи имущества, находящегося в государственной и муниципальной собственности</t>
  </si>
  <si>
    <t>~ Поступления от приватизации организаций, находящегося в государственной и муниципальной собственности</t>
  </si>
  <si>
    <t>~ Поступления от продажи государством принадлежащих ему акций организаций</t>
  </si>
  <si>
    <t>ИТОГО источников внутреннего финансирования</t>
  </si>
  <si>
    <t>План (тыс. руб.)</t>
  </si>
  <si>
    <t>Код</t>
  </si>
  <si>
    <t>Остатки средств областного бюджета</t>
  </si>
  <si>
    <t>906 01 01 00 00 02 0000 710</t>
  </si>
  <si>
    <t>906 01 01 00 00 02 0000 810</t>
  </si>
  <si>
    <t xml:space="preserve">906 02 01 01 00 02 0000 710 </t>
  </si>
  <si>
    <t>906 02 01 02 00 02 0000 710</t>
  </si>
  <si>
    <t>906 02 01 02 00 02 0000 810</t>
  </si>
  <si>
    <t>906 08 00 00 00 00 0000 000</t>
  </si>
  <si>
    <t>906 08 02 01 00 02 0000 510</t>
  </si>
  <si>
    <t>906 08 02 01 00 02 0000 610</t>
  </si>
  <si>
    <t xml:space="preserve">Бюджетные кредиты, полученные от  других бюджетов бюджетной системы Российской Федерации  бюджетами субъектов Российской Федерации </t>
  </si>
  <si>
    <t xml:space="preserve">Кредиты, полученные в валюте Российской Федерации от кредитных организаций  бюджетами субъектов Российской Федерации  </t>
  </si>
  <si>
    <t xml:space="preserve">906 02 01 01 00 02 0000 810 </t>
  </si>
  <si>
    <t>906 02 01 00 00 00 0000 700</t>
  </si>
  <si>
    <t>906 02 01 00 00 00 0000 800</t>
  </si>
  <si>
    <t>Наименование</t>
  </si>
  <si>
    <t>Источники</t>
  </si>
  <si>
    <t>906 01 01 00 00 00 0000 000</t>
  </si>
  <si>
    <t>906 01 01 00 00 00 0000 700</t>
  </si>
  <si>
    <t>906 01 01 00 00 00 0000 800</t>
  </si>
  <si>
    <t>906 02 01 00 00 00 0000 000</t>
  </si>
  <si>
    <t>Государственные ценные бумаги субъектов Российской Федерации, указанные в валюте Российской Федерации</t>
  </si>
  <si>
    <t>Получение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 указанным в валюте Российской Федерации</t>
  </si>
  <si>
    <t>Погашение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 указанным в валюте Российской Федерации</t>
  </si>
  <si>
    <t>Акции и иные формы участия в капитале, находящиеся в государственной и муниципальной собственности</t>
  </si>
  <si>
    <t>Продажа (уменьшение стоимости) акций и иных форм участия в капитале, находящихся в государственной и муниципальной собственности</t>
  </si>
  <si>
    <t>Продажа акций и иных форм участия в капитале, находящихся в собственности субъектов Российской Федерации</t>
  </si>
  <si>
    <t>Приобретение (увеличение стоимости) акций и иных форм участия в капитале, находящихся в государственной и муниципальной собственности</t>
  </si>
  <si>
    <t>911 05 00 00 00 00 0000 000</t>
  </si>
  <si>
    <t>911 05 00 00 00 00 0000 630</t>
  </si>
  <si>
    <t>911 05 00 00 00 02 0000 630</t>
  </si>
  <si>
    <t>911 05 00 00 00 00 0000 530</t>
  </si>
  <si>
    <t>911 05 00 00 00 02 0000 530</t>
  </si>
  <si>
    <t>911 06 00 00 00 00 0000 000</t>
  </si>
  <si>
    <t>Земельные участки, находящиеся в государственной и муниципальной собственности</t>
  </si>
  <si>
    <t>нет классификации</t>
  </si>
  <si>
    <t>Уменьшение прочих остатков денежных средств бюджетов субъектов Российской Федерации</t>
  </si>
  <si>
    <t>Увеличение прочих остатков  денежных средств бюджетов субъектов Российской Федерации</t>
  </si>
  <si>
    <t>911 06 00 00 00 00 0000 430</t>
  </si>
  <si>
    <t>Продажа (уменьшение стоимости) земельных участков, находящихся в государственной и муниципальной собственности</t>
  </si>
  <si>
    <t>911 06 01 00 00 02 0000 430</t>
  </si>
  <si>
    <t>Продажа земельных участков до разграничения государственной собственности на землю, на которых расположены объекты недвижимого имущества, находившиеся до отчуждения в собственности субъектов Российской Федерации</t>
  </si>
  <si>
    <t>902 05 00 00 00 00 0000 530</t>
  </si>
  <si>
    <t>902 05 00 00 00 02 0000 530</t>
  </si>
  <si>
    <t>907 05 00 00 00 00 0000 530</t>
  </si>
  <si>
    <t>907 05 00 00 00 02 0000 530</t>
  </si>
  <si>
    <t>920 05 00 00 00 00 0000 530</t>
  </si>
  <si>
    <t>920 05 00 00 00 02 0000 530</t>
  </si>
  <si>
    <t>927 05 00 00 00 00 0000 530</t>
  </si>
  <si>
    <t>927 05 00 00 00 02 0000 530</t>
  </si>
  <si>
    <t>Приобретение акций и иных форм участия в капитале в собственность субъектов Российской Федерации</t>
  </si>
  <si>
    <t>Долговые обязательства Российской Федерации, субъектов Российской Федерации, муниципальных образований, выраженные в ценных бумагах, указанных в валюте Российской Федерации</t>
  </si>
  <si>
    <t>Привлечение долговых обязательств Российской Федерации, субъектов Российской Федерации, муниципальных образований, выраженных в ценных бумагах, указанных в валюте Российской Федерации</t>
  </si>
  <si>
    <t>Погашение долговых обязательств Российской Федерации, субъектов Российской Федерации, муниципальных образований, выраженных в ценных бумагах, указанных в валюте Российской Федерации</t>
  </si>
  <si>
    <t>Кредитные соглашения и договоры, заключенные от имени Российской Федерации, субъектов Российской Федерации, муниципальных образований, государственных внебюджетных фондов, указанные в валюте Российской Федерации</t>
  </si>
  <si>
    <t>908 05 00 00 00 00 0000 530</t>
  </si>
  <si>
    <t>908 05 00 00 00 02 0000 530</t>
  </si>
  <si>
    <t>к Закону Ярославской области</t>
  </si>
  <si>
    <t>от ________________ №  ____</t>
  </si>
  <si>
    <t>906 04 01 00 00 00 0000 000</t>
  </si>
  <si>
    <t>906 04 01 00 00 02 0000 810</t>
  </si>
  <si>
    <t>Государственные гарантии субъектов Российской Федерации в валюте Российской Федерации</t>
  </si>
  <si>
    <t xml:space="preserve">внутреннего финансирования дефицита </t>
  </si>
  <si>
    <t>Исполнение государственных и муниципальных гарантий в валюте Российской Федерации</t>
  </si>
  <si>
    <t>областного бюджета на 2007 год</t>
  </si>
  <si>
    <t>Приложение 13</t>
  </si>
  <si>
    <t>Государственные (муниципальные) ценные бумаги, номинальная стоимость которых указана в валюте Российской Федерации</t>
  </si>
  <si>
    <t>Размещение государственных (муниципальных) ценных бумаг, номинальная стоимость которых указана в валюте Российской Федерации</t>
  </si>
  <si>
    <t>906 01 02 00 00 00 0000 000</t>
  </si>
  <si>
    <t>Кредиты кредитных организаций в валюте Российской Федерации</t>
  </si>
  <si>
    <t>906 01 02 00 00 00 0000 700</t>
  </si>
  <si>
    <t>Получение кредитов от кредитных организаций в валюте Российской Федерации</t>
  </si>
  <si>
    <t>906 01 02 00 00 02 0000 710</t>
  </si>
  <si>
    <t>906 01 02 00 00 00 0000 800</t>
  </si>
  <si>
    <t>Погашение кредитов, предоставленных кредитными организациями в валюте Российской Федерации</t>
  </si>
  <si>
    <t>906 01 02 00 00 02 0000 810</t>
  </si>
  <si>
    <t>Погашение бюджетом субъекта Российской Федерации кредитов от  кредитных организаций в валюте Российской Федерации</t>
  </si>
  <si>
    <t>906 01 03 00 00 00 0000 000</t>
  </si>
  <si>
    <t>906 01 03 00 00 00 0000 800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</si>
  <si>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</si>
  <si>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906 01 03 00 00 02 0000 810 </t>
  </si>
  <si>
    <t>Погашение бюджетом субъекта Российской Федерации кредитов от других бюджетов бюджетной системы Российской Федерации в валюте Российской Федерации</t>
  </si>
  <si>
    <t>911 01 06 01 00 00 0000 000</t>
  </si>
  <si>
    <t>911 01 06 01 00 00 0000 630</t>
  </si>
  <si>
    <t>906 01 06 05 00 00 0000 000</t>
  </si>
  <si>
    <t>906 01 06 05 00 00 0000 600</t>
  </si>
  <si>
    <t>906 01 06 05 00 00 0000 500</t>
  </si>
  <si>
    <t>906 01 05 00 00 00 0000 000</t>
  </si>
  <si>
    <t>Изменение остатков средств на счетах по учету средств бюджета</t>
  </si>
  <si>
    <t>Размещение государственных  ценных бумаг субъекта Российской Федерации, номинальная стоимость которых указана в валюте Российской Федерации</t>
  </si>
  <si>
    <t>Погашение государственных  ценных бумаг субъекта Российской Федерации, номинальная стоимость которых указана в валюте Российской Федерации</t>
  </si>
  <si>
    <t>906 01 05 02 01 02 0000 510</t>
  </si>
  <si>
    <t>Увеличение прочих остатков  денежных средств бюджета субъекта Российской Федерации</t>
  </si>
  <si>
    <t>906 01 05 02 01 02 0000 610</t>
  </si>
  <si>
    <t>Уменьшение прочих остатков денежных средств бюджета субъекта Российской Федерации</t>
  </si>
  <si>
    <t xml:space="preserve">Предоставление бюджетных кредитов внутри страны  в валюте Российской Федерации </t>
  </si>
  <si>
    <t>906 01 06 05 01 02 4601 540</t>
  </si>
  <si>
    <t xml:space="preserve">Предоставление бюджетных кредитов юридическим лицам из бюджета субъекта Российской Федерации  в валюте Российской Федерации </t>
  </si>
  <si>
    <t>906 01 06 05 01 02 4601 640</t>
  </si>
  <si>
    <t xml:space="preserve">Возврат бюджетных кредитов, предоставленных  юридическим лицам из бюджета субъекта Российской Федерации в валюте Российской Федерации </t>
  </si>
  <si>
    <t>906 01 06 05 02 02 2600 540</t>
  </si>
  <si>
    <t>906 01 06 05 02 02 2600 640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</si>
  <si>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</si>
  <si>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</si>
  <si>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на временный кассовый разрыв другим бюджетам бюджетной системы Российской Федерации из бюджета субъекта в валюте Российской Федерации</t>
  </si>
  <si>
    <t>Получение кредитов от кредитных организаций  бюджетом субъекта Российской Федерации  в валюте Российской Федерации</t>
  </si>
  <si>
    <t>Предоставление бюджетных кредитов на временный кассовый разрыв другим бюджетам бюджетной системы Российской Федерации из бюджета субъекта в валюте Российской Федерации</t>
  </si>
  <si>
    <t>906 01 06 05 02 02 4610 540</t>
  </si>
  <si>
    <t>Предоставление бюджетных кредитов на финансирование целевых расходов другим бюджетам бюджетной системы Российской Федерации из бюджета субъекта в валюте Российской Федерации</t>
  </si>
  <si>
    <t>906 01 06 05 02 02 4610 640</t>
  </si>
  <si>
    <t>Возврат бюджетных кредитов, предоставленных на финансирование целевых расходов другим бюджетам бюджетной системы Российской Федерации из бюджета субъекта в валюте Российской Федерации</t>
  </si>
  <si>
    <t>2009 год (тыс. руб.)</t>
  </si>
  <si>
    <t>Средства продажи акций и иных форм участия в капитале, находящихся в государственной и муниципальной собственности</t>
  </si>
  <si>
    <t xml:space="preserve">Возврат бюджетных кредитов, предоставленных внутри страны в валюте Российской Федерации </t>
  </si>
  <si>
    <t xml:space="preserve">Бюджетные кредиты от других бюджетов бюджетной системы Российской Федерации </t>
  </si>
  <si>
    <t>уточнение</t>
  </si>
  <si>
    <t>2010 год (тыс. руб.)</t>
  </si>
  <si>
    <t>2011 год (тыс. руб.)</t>
  </si>
  <si>
    <t xml:space="preserve">Соцсфера </t>
  </si>
  <si>
    <t>дорожники</t>
  </si>
  <si>
    <t>итого</t>
  </si>
  <si>
    <t>АПК</t>
  </si>
  <si>
    <t>запруднова</t>
  </si>
  <si>
    <t>власть</t>
  </si>
  <si>
    <t>Гаврилова</t>
  </si>
  <si>
    <t>Гредасова</t>
  </si>
  <si>
    <t>Баулина</t>
  </si>
  <si>
    <t>внебюджетка</t>
  </si>
  <si>
    <t>906 01 03 00 00 00 0000 700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</si>
  <si>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</si>
  <si>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906 01 03 00 00 02 0000 710</t>
  </si>
  <si>
    <t xml:space="preserve">Получение кредитов от других бюджетов бюджетной системы Российской Федерации бюджетом субъекта Российской Федерации в валюте Российской Федерации </t>
  </si>
  <si>
    <t xml:space="preserve">внутреннего финансирования дефицита областного бюджета </t>
  </si>
  <si>
    <t>на 2009 год и на плановый период 2010 и 2011 годов</t>
  </si>
  <si>
    <t>Приложение 16</t>
  </si>
  <si>
    <t>от 02.04.2009 № 10-з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</si>
</sst>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7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justify"/>
    </xf>
    <xf numFmtId="0" fontId="3" fillId="0" borderId="1" xfId="0" applyNumberFormat="1" applyFont="1" applyBorder="1" applyAlignment="1">
      <alignment/>
    </xf>
    <xf numFmtId="0" fontId="3" fillId="0" borderId="1" xfId="0" applyFont="1" applyBorder="1" applyAlignment="1">
      <alignment horizontal="justify"/>
    </xf>
    <xf numFmtId="3" fontId="3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0" fontId="3" fillId="0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justify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vertical="top" wrapText="1"/>
    </xf>
    <xf numFmtId="0" fontId="4" fillId="0" borderId="1" xfId="0" applyNumberFormat="1" applyFont="1" applyBorder="1" applyAlignment="1">
      <alignment/>
    </xf>
    <xf numFmtId="0" fontId="1" fillId="0" borderId="0" xfId="0" applyFont="1" applyAlignment="1">
      <alignment/>
    </xf>
    <xf numFmtId="0" fontId="3" fillId="0" borderId="1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1" fillId="0" borderId="0" xfId="0" applyFont="1" applyFill="1" applyAlignment="1">
      <alignment/>
    </xf>
    <xf numFmtId="0" fontId="4" fillId="0" borderId="1" xfId="0" applyFont="1" applyFill="1" applyBorder="1" applyAlignment="1">
      <alignment/>
    </xf>
    <xf numFmtId="3" fontId="4" fillId="0" borderId="1" xfId="0" applyNumberFormat="1" applyFont="1" applyFill="1" applyBorder="1" applyAlignment="1">
      <alignment/>
    </xf>
    <xf numFmtId="0" fontId="3" fillId="0" borderId="1" xfId="0" applyNumberFormat="1" applyFont="1" applyFill="1" applyBorder="1" applyAlignment="1">
      <alignment/>
    </xf>
    <xf numFmtId="0" fontId="3" fillId="0" borderId="1" xfId="0" applyFont="1" applyFill="1" applyBorder="1" applyAlignment="1">
      <alignment horizontal="left" vertical="justify" wrapText="1"/>
    </xf>
    <xf numFmtId="0" fontId="4" fillId="0" borderId="1" xfId="0" applyNumberFormat="1" applyFont="1" applyFill="1" applyBorder="1" applyAlignment="1">
      <alignment/>
    </xf>
    <xf numFmtId="0" fontId="4" fillId="0" borderId="1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left" vertical="justify"/>
    </xf>
    <xf numFmtId="0" fontId="3" fillId="0" borderId="1" xfId="0" applyFont="1" applyFill="1" applyBorder="1" applyAlignment="1">
      <alignment horizontal="left" vertical="justify"/>
    </xf>
    <xf numFmtId="0" fontId="4" fillId="0" borderId="1" xfId="0" applyFont="1" applyFill="1" applyBorder="1" applyAlignment="1">
      <alignment horizontal="left" vertical="justify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/>
    </xf>
    <xf numFmtId="3" fontId="3" fillId="0" borderId="1" xfId="0" applyNumberFormat="1" applyFont="1" applyFill="1" applyBorder="1" applyAlignment="1">
      <alignment/>
    </xf>
    <xf numFmtId="3" fontId="1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3"/>
  <sheetViews>
    <sheetView zoomScaleSheetLayoutView="100" workbookViewId="0" topLeftCell="A29">
      <selection activeCell="A29" sqref="A1:IV16384"/>
    </sheetView>
  </sheetViews>
  <sheetFormatPr defaultColWidth="9.00390625" defaultRowHeight="12.75"/>
  <cols>
    <col min="1" max="1" width="28.375" style="2" customWidth="1"/>
    <col min="2" max="2" width="52.75390625" style="2" customWidth="1"/>
    <col min="3" max="3" width="12.875" style="2" customWidth="1"/>
    <col min="4" max="16384" width="9.125" style="2" customWidth="1"/>
  </cols>
  <sheetData>
    <row r="1" spans="2:3" ht="12.75" hidden="1">
      <c r="B1" s="1"/>
      <c r="C1" s="1"/>
    </row>
    <row r="2" spans="1:3" ht="15.75">
      <c r="A2" s="40" t="s">
        <v>70</v>
      </c>
      <c r="B2" s="40"/>
      <c r="C2" s="40"/>
    </row>
    <row r="3" spans="1:3" ht="15.75">
      <c r="A3" s="40" t="s">
        <v>62</v>
      </c>
      <c r="B3" s="40"/>
      <c r="C3" s="40"/>
    </row>
    <row r="4" spans="1:3" ht="15.75">
      <c r="A4" s="40" t="s">
        <v>63</v>
      </c>
      <c r="B4" s="40"/>
      <c r="C4" s="40"/>
    </row>
    <row r="5" spans="1:3" ht="12.75">
      <c r="A5" s="1"/>
      <c r="C5" s="1"/>
    </row>
    <row r="6" spans="1:3" ht="12.75">
      <c r="A6" s="1"/>
      <c r="B6" s="1"/>
      <c r="C6" s="1"/>
    </row>
    <row r="7" spans="1:3" ht="18.75">
      <c r="A7" s="39" t="s">
        <v>21</v>
      </c>
      <c r="B7" s="39"/>
      <c r="C7" s="39"/>
    </row>
    <row r="8" spans="1:3" ht="18.75">
      <c r="A8" s="39" t="s">
        <v>67</v>
      </c>
      <c r="B8" s="39"/>
      <c r="C8" s="39"/>
    </row>
    <row r="9" spans="1:3" ht="18.75">
      <c r="A9" s="39" t="s">
        <v>69</v>
      </c>
      <c r="B9" s="39"/>
      <c r="C9" s="39"/>
    </row>
    <row r="11" spans="1:3" ht="33" customHeight="1">
      <c r="A11" s="7" t="s">
        <v>5</v>
      </c>
      <c r="B11" s="3" t="s">
        <v>20</v>
      </c>
      <c r="C11" s="13" t="s">
        <v>4</v>
      </c>
    </row>
    <row r="12" spans="1:3" ht="63.75" customHeight="1">
      <c r="A12" s="12" t="s">
        <v>22</v>
      </c>
      <c r="B12" s="14" t="s">
        <v>56</v>
      </c>
      <c r="C12" s="11">
        <f>C13-C15</f>
        <v>1554510</v>
      </c>
    </row>
    <row r="13" spans="1:3" ht="78" customHeight="1">
      <c r="A13" s="12" t="s">
        <v>23</v>
      </c>
      <c r="B13" s="14" t="s">
        <v>57</v>
      </c>
      <c r="C13" s="11">
        <f>C14</f>
        <v>2500000</v>
      </c>
    </row>
    <row r="14" spans="1:3" ht="33.75" customHeight="1">
      <c r="A14" s="4" t="s">
        <v>7</v>
      </c>
      <c r="B14" s="9" t="s">
        <v>26</v>
      </c>
      <c r="C14" s="8">
        <v>2500000</v>
      </c>
    </row>
    <row r="15" spans="1:3" ht="78.75" customHeight="1">
      <c r="A15" s="12" t="s">
        <v>24</v>
      </c>
      <c r="B15" s="14" t="s">
        <v>58</v>
      </c>
      <c r="C15" s="11">
        <f>C16</f>
        <v>945490</v>
      </c>
    </row>
    <row r="16" spans="1:3" ht="33" customHeight="1">
      <c r="A16" s="4" t="s">
        <v>8</v>
      </c>
      <c r="B16" s="9" t="s">
        <v>26</v>
      </c>
      <c r="C16" s="10">
        <v>945490</v>
      </c>
    </row>
    <row r="17" spans="1:3" ht="81" customHeight="1">
      <c r="A17" s="12" t="s">
        <v>25</v>
      </c>
      <c r="B17" s="14" t="s">
        <v>59</v>
      </c>
      <c r="C17" s="11">
        <f>C18-C21</f>
        <v>1126990</v>
      </c>
    </row>
    <row r="18" spans="1:3" ht="95.25" customHeight="1">
      <c r="A18" s="12" t="s">
        <v>18</v>
      </c>
      <c r="B18" s="14" t="s">
        <v>27</v>
      </c>
      <c r="C18" s="11">
        <f>SUM(C19:C20)</f>
        <v>2700000</v>
      </c>
    </row>
    <row r="19" spans="1:3" ht="50.25" customHeight="1">
      <c r="A19" s="4" t="s">
        <v>9</v>
      </c>
      <c r="B19" s="15" t="s">
        <v>15</v>
      </c>
      <c r="C19" s="10"/>
    </row>
    <row r="20" spans="1:3" ht="48" customHeight="1">
      <c r="A20" s="4" t="s">
        <v>10</v>
      </c>
      <c r="B20" s="6" t="s">
        <v>16</v>
      </c>
      <c r="C20" s="8">
        <v>2700000</v>
      </c>
    </row>
    <row r="21" spans="1:3" ht="95.25" customHeight="1">
      <c r="A21" s="12" t="s">
        <v>19</v>
      </c>
      <c r="B21" s="14" t="s">
        <v>28</v>
      </c>
      <c r="C21" s="11">
        <f>SUM(C22:C26)</f>
        <v>1573010</v>
      </c>
    </row>
    <row r="22" spans="1:3" ht="49.5" customHeight="1">
      <c r="A22" s="4" t="s">
        <v>17</v>
      </c>
      <c r="B22" s="16" t="s">
        <v>15</v>
      </c>
      <c r="C22" s="8">
        <v>193010</v>
      </c>
    </row>
    <row r="23" spans="1:3" ht="47.25" hidden="1">
      <c r="A23" s="4"/>
      <c r="B23" s="5" t="s">
        <v>0</v>
      </c>
      <c r="C23" s="8"/>
    </row>
    <row r="24" spans="1:3" ht="47.25" hidden="1">
      <c r="A24" s="4"/>
      <c r="B24" s="6" t="s">
        <v>1</v>
      </c>
      <c r="C24" s="8"/>
    </row>
    <row r="25" spans="1:3" ht="31.5" hidden="1">
      <c r="A25" s="4"/>
      <c r="B25" s="6" t="s">
        <v>2</v>
      </c>
      <c r="C25" s="8"/>
    </row>
    <row r="26" spans="1:3" ht="47.25" customHeight="1">
      <c r="A26" s="4" t="s">
        <v>11</v>
      </c>
      <c r="B26" s="6" t="s">
        <v>16</v>
      </c>
      <c r="C26" s="8">
        <v>1380000</v>
      </c>
    </row>
    <row r="27" spans="1:3" ht="35.25" customHeight="1">
      <c r="A27" s="18" t="s">
        <v>64</v>
      </c>
      <c r="B27" s="19" t="s">
        <v>68</v>
      </c>
      <c r="C27" s="20"/>
    </row>
    <row r="28" spans="1:3" ht="35.25" customHeight="1">
      <c r="A28" s="4" t="s">
        <v>65</v>
      </c>
      <c r="B28" s="6" t="s">
        <v>66</v>
      </c>
      <c r="C28" s="8"/>
    </row>
    <row r="29" spans="1:3" ht="47.25">
      <c r="A29" s="12" t="s">
        <v>33</v>
      </c>
      <c r="B29" s="14" t="s">
        <v>29</v>
      </c>
      <c r="C29" s="11">
        <f>C30-C32</f>
        <v>358000</v>
      </c>
    </row>
    <row r="30" spans="1:3" ht="45" customHeight="1">
      <c r="A30" s="12" t="s">
        <v>34</v>
      </c>
      <c r="B30" s="14" t="s">
        <v>30</v>
      </c>
      <c r="C30" s="11">
        <f>C31</f>
        <v>290000</v>
      </c>
    </row>
    <row r="31" spans="1:3" ht="47.25">
      <c r="A31" s="4" t="s">
        <v>35</v>
      </c>
      <c r="B31" s="9" t="s">
        <v>31</v>
      </c>
      <c r="C31" s="8">
        <v>290000</v>
      </c>
    </row>
    <row r="32" spans="1:3" ht="45.75" customHeight="1">
      <c r="A32" s="12" t="s">
        <v>47</v>
      </c>
      <c r="B32" s="14" t="s">
        <v>32</v>
      </c>
      <c r="C32" s="11">
        <f>C34-C38-C40</f>
        <v>-68000</v>
      </c>
    </row>
    <row r="33" spans="1:3" ht="30" customHeight="1">
      <c r="A33" s="4" t="s">
        <v>48</v>
      </c>
      <c r="B33" s="9" t="s">
        <v>55</v>
      </c>
      <c r="C33" s="8"/>
    </row>
    <row r="34" spans="1:3" ht="46.5" customHeight="1">
      <c r="A34" s="12" t="s">
        <v>49</v>
      </c>
      <c r="B34" s="14" t="s">
        <v>32</v>
      </c>
      <c r="C34" s="11">
        <f>C35</f>
        <v>2000</v>
      </c>
    </row>
    <row r="35" spans="1:3" ht="33.75" customHeight="1">
      <c r="A35" s="4" t="s">
        <v>50</v>
      </c>
      <c r="B35" s="9" t="s">
        <v>55</v>
      </c>
      <c r="C35" s="8">
        <v>2000</v>
      </c>
    </row>
    <row r="36" spans="1:3" ht="44.25" customHeight="1">
      <c r="A36" s="12" t="s">
        <v>60</v>
      </c>
      <c r="B36" s="14" t="s">
        <v>32</v>
      </c>
      <c r="C36" s="11">
        <f>C37</f>
        <v>0</v>
      </c>
    </row>
    <row r="37" spans="1:3" ht="30.75" customHeight="1">
      <c r="A37" s="4" t="s">
        <v>61</v>
      </c>
      <c r="B37" s="9" t="s">
        <v>55</v>
      </c>
      <c r="C37" s="8"/>
    </row>
    <row r="38" spans="1:3" ht="45.75" customHeight="1">
      <c r="A38" s="12" t="s">
        <v>36</v>
      </c>
      <c r="B38" s="14" t="s">
        <v>32</v>
      </c>
      <c r="C38" s="11">
        <f>C39</f>
        <v>10000</v>
      </c>
    </row>
    <row r="39" spans="1:3" ht="35.25" customHeight="1">
      <c r="A39" s="4" t="s">
        <v>37</v>
      </c>
      <c r="B39" s="9" t="s">
        <v>55</v>
      </c>
      <c r="C39" s="8">
        <v>10000</v>
      </c>
    </row>
    <row r="40" spans="1:3" ht="48" customHeight="1">
      <c r="A40" s="12" t="s">
        <v>51</v>
      </c>
      <c r="B40" s="14" t="s">
        <v>32</v>
      </c>
      <c r="C40" s="11">
        <f>C41</f>
        <v>60000</v>
      </c>
    </row>
    <row r="41" spans="1:3" ht="36.75" customHeight="1">
      <c r="A41" s="4" t="s">
        <v>52</v>
      </c>
      <c r="B41" s="9" t="s">
        <v>55</v>
      </c>
      <c r="C41" s="8">
        <v>60000</v>
      </c>
    </row>
    <row r="42" spans="1:3" ht="44.25" customHeight="1">
      <c r="A42" s="12" t="s">
        <v>53</v>
      </c>
      <c r="B42" s="14" t="s">
        <v>32</v>
      </c>
      <c r="C42" s="11">
        <f>C43</f>
        <v>0</v>
      </c>
    </row>
    <row r="43" spans="1:3" ht="36.75" customHeight="1">
      <c r="A43" s="4" t="s">
        <v>54</v>
      </c>
      <c r="B43" s="9" t="s">
        <v>55</v>
      </c>
      <c r="C43" s="8"/>
    </row>
    <row r="44" spans="1:3" ht="33.75" customHeight="1">
      <c r="A44" s="12" t="s">
        <v>38</v>
      </c>
      <c r="B44" s="14" t="s">
        <v>39</v>
      </c>
      <c r="C44" s="11">
        <f>C45-C47</f>
        <v>500</v>
      </c>
    </row>
    <row r="45" spans="1:3" ht="47.25">
      <c r="A45" s="12" t="s">
        <v>43</v>
      </c>
      <c r="B45" s="14" t="s">
        <v>44</v>
      </c>
      <c r="C45" s="11">
        <f>C46</f>
        <v>500</v>
      </c>
    </row>
    <row r="46" spans="1:3" ht="78.75">
      <c r="A46" s="4" t="s">
        <v>45</v>
      </c>
      <c r="B46" s="9" t="s">
        <v>46</v>
      </c>
      <c r="C46" s="8">
        <v>500</v>
      </c>
    </row>
    <row r="47" spans="1:3" ht="15.75" hidden="1">
      <c r="A47" s="12" t="s">
        <v>40</v>
      </c>
      <c r="B47" s="14"/>
      <c r="C47" s="11">
        <f>C48</f>
        <v>0</v>
      </c>
    </row>
    <row r="48" spans="1:3" ht="15.75" hidden="1">
      <c r="A48" s="4" t="s">
        <v>40</v>
      </c>
      <c r="B48" s="9"/>
      <c r="C48" s="8">
        <v>0</v>
      </c>
    </row>
    <row r="49" spans="1:3" ht="15.75">
      <c r="A49" s="4" t="s">
        <v>12</v>
      </c>
      <c r="B49" s="17" t="s">
        <v>6</v>
      </c>
      <c r="C49" s="11">
        <f>C50-C51</f>
        <v>0</v>
      </c>
    </row>
    <row r="50" spans="1:3" ht="31.5">
      <c r="A50" s="4" t="s">
        <v>13</v>
      </c>
      <c r="B50" s="16" t="s">
        <v>42</v>
      </c>
      <c r="C50" s="4"/>
    </row>
    <row r="51" spans="1:3" ht="31.5">
      <c r="A51" s="4" t="s">
        <v>14</v>
      </c>
      <c r="B51" s="16" t="s">
        <v>41</v>
      </c>
      <c r="C51" s="4"/>
    </row>
    <row r="52" spans="1:3" ht="15.75" hidden="1">
      <c r="A52" s="4"/>
      <c r="B52" s="4"/>
      <c r="C52" s="4"/>
    </row>
    <row r="53" spans="1:3" ht="15.75">
      <c r="A53" s="4"/>
      <c r="B53" s="12" t="s">
        <v>3</v>
      </c>
      <c r="C53" s="11">
        <f>C12+C17+C49+C29+C44</f>
        <v>3040000</v>
      </c>
    </row>
  </sheetData>
  <mergeCells count="6">
    <mergeCell ref="A8:C8"/>
    <mergeCell ref="A9:C9"/>
    <mergeCell ref="A2:C2"/>
    <mergeCell ref="A3:C3"/>
    <mergeCell ref="A4:C4"/>
    <mergeCell ref="A7:C7"/>
  </mergeCells>
  <printOptions horizontalCentered="1"/>
  <pageMargins left="0.61" right="0.3937007874015748" top="0.7874015748031497" bottom="0.7874015748031497" header="0.31496062992125984" footer="0.5118110236220472"/>
  <pageSetup horizontalDpi="600" verticalDpi="600" orientation="portrait" paperSize="9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64"/>
  <sheetViews>
    <sheetView tabSelected="1" view="pageBreakPreview" zoomScaleSheetLayoutView="100" workbookViewId="0" topLeftCell="A2">
      <selection activeCell="A5" sqref="A5"/>
    </sheetView>
  </sheetViews>
  <sheetFormatPr defaultColWidth="9.00390625" defaultRowHeight="12.75"/>
  <cols>
    <col min="1" max="1" width="27.875" style="2" customWidth="1"/>
    <col min="2" max="2" width="34.75390625" style="2" customWidth="1"/>
    <col min="3" max="3" width="11.625" style="2" hidden="1" customWidth="1"/>
    <col min="4" max="4" width="11.00390625" style="2" hidden="1" customWidth="1"/>
    <col min="5" max="6" width="11.00390625" style="2" customWidth="1"/>
    <col min="7" max="8" width="11.00390625" style="2" hidden="1" customWidth="1"/>
    <col min="9" max="9" width="11.625" style="2" customWidth="1"/>
    <col min="10" max="10" width="11.00390625" style="2" hidden="1" customWidth="1"/>
    <col min="11" max="11" width="11.625" style="2" hidden="1" customWidth="1"/>
    <col min="12" max="16384" width="9.125" style="2" customWidth="1"/>
  </cols>
  <sheetData>
    <row r="1" spans="2:10" ht="12.75" hidden="1">
      <c r="B1" s="1"/>
      <c r="C1" s="1"/>
      <c r="D1" s="1"/>
      <c r="E1" s="1"/>
      <c r="F1" s="1"/>
      <c r="G1" s="1"/>
      <c r="H1" s="1"/>
      <c r="J1" s="1"/>
    </row>
    <row r="2" spans="1:9" ht="15.75">
      <c r="A2" s="40" t="s">
        <v>139</v>
      </c>
      <c r="B2" s="40"/>
      <c r="C2" s="40"/>
      <c r="D2" s="40"/>
      <c r="E2" s="40"/>
      <c r="F2" s="40"/>
      <c r="G2" s="40"/>
      <c r="H2" s="40"/>
      <c r="I2" s="40"/>
    </row>
    <row r="3" spans="1:9" ht="15.75">
      <c r="A3" s="40" t="s">
        <v>62</v>
      </c>
      <c r="B3" s="40"/>
      <c r="C3" s="40"/>
      <c r="D3" s="40"/>
      <c r="E3" s="40"/>
      <c r="F3" s="40"/>
      <c r="G3" s="40"/>
      <c r="H3" s="40"/>
      <c r="I3" s="40"/>
    </row>
    <row r="4" spans="1:9" ht="15.75">
      <c r="A4" s="40" t="s">
        <v>140</v>
      </c>
      <c r="B4" s="40"/>
      <c r="C4" s="40"/>
      <c r="D4" s="40"/>
      <c r="E4" s="40"/>
      <c r="F4" s="40"/>
      <c r="G4" s="40"/>
      <c r="H4" s="40"/>
      <c r="I4" s="40"/>
    </row>
    <row r="5" spans="1:10" ht="12.75">
      <c r="A5" s="1"/>
      <c r="C5" s="1"/>
      <c r="D5" s="1"/>
      <c r="E5" s="1"/>
      <c r="F5" s="1"/>
      <c r="G5" s="1"/>
      <c r="H5" s="1"/>
      <c r="J5" s="1"/>
    </row>
    <row r="6" spans="1:9" ht="18.75">
      <c r="A6" s="39" t="s">
        <v>21</v>
      </c>
      <c r="B6" s="39"/>
      <c r="C6" s="39"/>
      <c r="D6" s="39"/>
      <c r="E6" s="39"/>
      <c r="F6" s="39"/>
      <c r="G6" s="39"/>
      <c r="H6" s="39"/>
      <c r="I6" s="39"/>
    </row>
    <row r="7" spans="1:9" ht="18.75">
      <c r="A7" s="39" t="s">
        <v>137</v>
      </c>
      <c r="B7" s="39"/>
      <c r="C7" s="39"/>
      <c r="D7" s="39"/>
      <c r="E7" s="39"/>
      <c r="F7" s="39"/>
      <c r="G7" s="39"/>
      <c r="H7" s="39"/>
      <c r="I7" s="39"/>
    </row>
    <row r="8" spans="1:9" ht="18.75">
      <c r="A8" s="39" t="s">
        <v>138</v>
      </c>
      <c r="B8" s="39"/>
      <c r="C8" s="39"/>
      <c r="D8" s="39"/>
      <c r="E8" s="39"/>
      <c r="F8" s="39"/>
      <c r="G8" s="39"/>
      <c r="H8" s="39"/>
      <c r="I8" s="39"/>
    </row>
    <row r="9" spans="1:3" ht="18.75">
      <c r="A9" s="39"/>
      <c r="B9" s="39"/>
      <c r="C9" s="39"/>
    </row>
    <row r="10" spans="1:11" ht="42.75" customHeight="1">
      <c r="A10" s="35" t="s">
        <v>5</v>
      </c>
      <c r="B10" s="35" t="s">
        <v>20</v>
      </c>
      <c r="C10" s="22" t="s">
        <v>116</v>
      </c>
      <c r="D10" s="22" t="s">
        <v>120</v>
      </c>
      <c r="E10" s="22" t="s">
        <v>116</v>
      </c>
      <c r="F10" s="22" t="s">
        <v>121</v>
      </c>
      <c r="G10" s="22" t="s">
        <v>120</v>
      </c>
      <c r="H10" s="22" t="s">
        <v>121</v>
      </c>
      <c r="I10" s="22" t="s">
        <v>122</v>
      </c>
      <c r="J10" s="22" t="s">
        <v>120</v>
      </c>
      <c r="K10" s="22" t="s">
        <v>122</v>
      </c>
    </row>
    <row r="11" spans="1:11" ht="78.75">
      <c r="A11" s="26" t="s">
        <v>22</v>
      </c>
      <c r="B11" s="32" t="s">
        <v>71</v>
      </c>
      <c r="C11" s="27">
        <f>C12-C14</f>
        <v>721392</v>
      </c>
      <c r="D11" s="27">
        <f>D12-D14</f>
        <v>-1917906</v>
      </c>
      <c r="E11" s="27">
        <f>C11+D11</f>
        <v>-1196514</v>
      </c>
      <c r="F11" s="27">
        <v>-200000</v>
      </c>
      <c r="G11" s="27">
        <f>G12-G14</f>
        <v>0</v>
      </c>
      <c r="H11" s="27">
        <f>F11+G11</f>
        <v>-200000</v>
      </c>
      <c r="I11" s="27">
        <v>350000</v>
      </c>
      <c r="J11" s="27">
        <f>J12-J14</f>
        <v>0</v>
      </c>
      <c r="K11" s="27">
        <f>I11+J11</f>
        <v>350000</v>
      </c>
    </row>
    <row r="12" spans="1:11" ht="78" customHeight="1">
      <c r="A12" s="26" t="s">
        <v>23</v>
      </c>
      <c r="B12" s="32" t="s">
        <v>72</v>
      </c>
      <c r="C12" s="27">
        <f>C13</f>
        <v>3000000</v>
      </c>
      <c r="D12" s="27">
        <f>D13</f>
        <v>-2000000</v>
      </c>
      <c r="E12" s="27">
        <f aca="true" t="shared" si="0" ref="E12:E49">C12+D12</f>
        <v>1000000</v>
      </c>
      <c r="F12" s="27">
        <v>3000000</v>
      </c>
      <c r="G12" s="27">
        <f>G13</f>
        <v>0</v>
      </c>
      <c r="H12" s="27">
        <f aca="true" t="shared" si="1" ref="H12:H49">F12+G12</f>
        <v>3000000</v>
      </c>
      <c r="I12" s="27">
        <v>3000000</v>
      </c>
      <c r="J12" s="27">
        <f>J13</f>
        <v>0</v>
      </c>
      <c r="K12" s="27">
        <f aca="true" t="shared" si="2" ref="K12:K49">I12+J12</f>
        <v>3000000</v>
      </c>
    </row>
    <row r="13" spans="1:11" ht="77.25" customHeight="1">
      <c r="A13" s="24" t="s">
        <v>7</v>
      </c>
      <c r="B13" s="33" t="s">
        <v>94</v>
      </c>
      <c r="C13" s="23">
        <v>3000000</v>
      </c>
      <c r="D13" s="23">
        <v>-2000000</v>
      </c>
      <c r="E13" s="23">
        <f t="shared" si="0"/>
        <v>1000000</v>
      </c>
      <c r="F13" s="23">
        <v>3000000</v>
      </c>
      <c r="G13" s="23"/>
      <c r="H13" s="23">
        <f t="shared" si="1"/>
        <v>3000000</v>
      </c>
      <c r="I13" s="23">
        <v>3000000</v>
      </c>
      <c r="J13" s="23"/>
      <c r="K13" s="23">
        <f t="shared" si="2"/>
        <v>3000000</v>
      </c>
    </row>
    <row r="14" spans="1:11" ht="78.75">
      <c r="A14" s="26" t="s">
        <v>24</v>
      </c>
      <c r="B14" s="32" t="s">
        <v>107</v>
      </c>
      <c r="C14" s="27">
        <f>C15</f>
        <v>2278608</v>
      </c>
      <c r="D14" s="27">
        <f>D15</f>
        <v>-82094</v>
      </c>
      <c r="E14" s="27">
        <f t="shared" si="0"/>
        <v>2196514</v>
      </c>
      <c r="F14" s="27">
        <v>3200000</v>
      </c>
      <c r="G14" s="27">
        <f>G15</f>
        <v>0</v>
      </c>
      <c r="H14" s="27">
        <f t="shared" si="1"/>
        <v>3200000</v>
      </c>
      <c r="I14" s="27">
        <v>2650000</v>
      </c>
      <c r="J14" s="27">
        <f>J15</f>
        <v>0</v>
      </c>
      <c r="K14" s="27">
        <f t="shared" si="2"/>
        <v>2650000</v>
      </c>
    </row>
    <row r="15" spans="1:11" ht="78.75" customHeight="1">
      <c r="A15" s="24" t="s">
        <v>8</v>
      </c>
      <c r="B15" s="33" t="s">
        <v>95</v>
      </c>
      <c r="C15" s="23">
        <v>2278608</v>
      </c>
      <c r="D15" s="23">
        <v>-82094</v>
      </c>
      <c r="E15" s="23">
        <f t="shared" si="0"/>
        <v>2196514</v>
      </c>
      <c r="F15" s="23">
        <v>3200000</v>
      </c>
      <c r="G15" s="23"/>
      <c r="H15" s="23">
        <f t="shared" si="1"/>
        <v>3200000</v>
      </c>
      <c r="I15" s="23">
        <v>2650000</v>
      </c>
      <c r="J15" s="23"/>
      <c r="K15" s="23">
        <f t="shared" si="2"/>
        <v>2650000</v>
      </c>
    </row>
    <row r="16" spans="1:11" ht="33" customHeight="1">
      <c r="A16" s="26" t="s">
        <v>73</v>
      </c>
      <c r="B16" s="32" t="s">
        <v>74</v>
      </c>
      <c r="C16" s="27">
        <f>C17-C20</f>
        <v>-515000</v>
      </c>
      <c r="D16" s="27">
        <f>D17-D20</f>
        <v>965000</v>
      </c>
      <c r="E16" s="27">
        <f t="shared" si="0"/>
        <v>450000</v>
      </c>
      <c r="F16" s="27">
        <v>255000</v>
      </c>
      <c r="G16" s="27">
        <f>G17-G20</f>
        <v>0</v>
      </c>
      <c r="H16" s="27">
        <f t="shared" si="1"/>
        <v>255000</v>
      </c>
      <c r="I16" s="27">
        <v>-150000</v>
      </c>
      <c r="J16" s="27">
        <f>J17-J20</f>
        <v>0</v>
      </c>
      <c r="K16" s="27">
        <f t="shared" si="2"/>
        <v>-150000</v>
      </c>
    </row>
    <row r="17" spans="1:11" ht="47.25">
      <c r="A17" s="26" t="s">
        <v>75</v>
      </c>
      <c r="B17" s="32" t="s">
        <v>76</v>
      </c>
      <c r="C17" s="27">
        <f>SUM(C18:C19)</f>
        <v>2085000</v>
      </c>
      <c r="D17" s="27">
        <f>SUM(D18:D19)</f>
        <v>2015000</v>
      </c>
      <c r="E17" s="27">
        <f t="shared" si="0"/>
        <v>4100000</v>
      </c>
      <c r="F17" s="27">
        <v>2340000</v>
      </c>
      <c r="G17" s="27">
        <f>SUM(G18:G19)</f>
        <v>0</v>
      </c>
      <c r="H17" s="27">
        <f t="shared" si="1"/>
        <v>2340000</v>
      </c>
      <c r="I17" s="27">
        <v>2190000</v>
      </c>
      <c r="J17" s="27">
        <f>SUM(J18:J19)</f>
        <v>0</v>
      </c>
      <c r="K17" s="27">
        <f t="shared" si="2"/>
        <v>2190000</v>
      </c>
    </row>
    <row r="18" spans="1:11" ht="94.5" hidden="1">
      <c r="A18" s="24" t="s">
        <v>9</v>
      </c>
      <c r="B18" s="29" t="s">
        <v>15</v>
      </c>
      <c r="C18" s="23"/>
      <c r="D18" s="23"/>
      <c r="E18" s="23">
        <f t="shared" si="0"/>
        <v>0</v>
      </c>
      <c r="F18" s="23"/>
      <c r="G18" s="23"/>
      <c r="H18" s="23">
        <f t="shared" si="1"/>
        <v>0</v>
      </c>
      <c r="I18" s="23"/>
      <c r="J18" s="23"/>
      <c r="K18" s="23">
        <f t="shared" si="2"/>
        <v>0</v>
      </c>
    </row>
    <row r="19" spans="1:11" ht="62.25" customHeight="1">
      <c r="A19" s="24" t="s">
        <v>77</v>
      </c>
      <c r="B19" s="29" t="s">
        <v>110</v>
      </c>
      <c r="C19" s="23">
        <v>2085000</v>
      </c>
      <c r="D19" s="23">
        <v>2015000</v>
      </c>
      <c r="E19" s="23">
        <f t="shared" si="0"/>
        <v>4100000</v>
      </c>
      <c r="F19" s="23">
        <v>2340000</v>
      </c>
      <c r="G19" s="23"/>
      <c r="H19" s="23">
        <f t="shared" si="1"/>
        <v>2340000</v>
      </c>
      <c r="I19" s="23">
        <v>2190000</v>
      </c>
      <c r="J19" s="23"/>
      <c r="K19" s="23">
        <f t="shared" si="2"/>
        <v>2190000</v>
      </c>
    </row>
    <row r="20" spans="1:11" ht="63">
      <c r="A20" s="26" t="s">
        <v>78</v>
      </c>
      <c r="B20" s="34" t="s">
        <v>79</v>
      </c>
      <c r="C20" s="27">
        <f>C21</f>
        <v>2600000</v>
      </c>
      <c r="D20" s="27">
        <f>D21</f>
        <v>1050000</v>
      </c>
      <c r="E20" s="27">
        <f t="shared" si="0"/>
        <v>3650000</v>
      </c>
      <c r="F20" s="27">
        <v>2085000</v>
      </c>
      <c r="G20" s="27">
        <f>G21</f>
        <v>0</v>
      </c>
      <c r="H20" s="27">
        <f t="shared" si="1"/>
        <v>2085000</v>
      </c>
      <c r="I20" s="27">
        <v>2340000</v>
      </c>
      <c r="J20" s="27">
        <f>J21</f>
        <v>0</v>
      </c>
      <c r="K20" s="27">
        <f t="shared" si="2"/>
        <v>2340000</v>
      </c>
    </row>
    <row r="21" spans="1:11" ht="63">
      <c r="A21" s="24" t="s">
        <v>80</v>
      </c>
      <c r="B21" s="33" t="s">
        <v>81</v>
      </c>
      <c r="C21" s="23">
        <v>2600000</v>
      </c>
      <c r="D21" s="23">
        <v>1050000</v>
      </c>
      <c r="E21" s="23">
        <f t="shared" si="0"/>
        <v>3650000</v>
      </c>
      <c r="F21" s="23">
        <v>2085000</v>
      </c>
      <c r="G21" s="23"/>
      <c r="H21" s="23">
        <f t="shared" si="1"/>
        <v>2085000</v>
      </c>
      <c r="I21" s="23">
        <v>2340000</v>
      </c>
      <c r="J21" s="23"/>
      <c r="K21" s="23">
        <f t="shared" si="2"/>
        <v>2340000</v>
      </c>
    </row>
    <row r="22" spans="1:11" ht="47.25">
      <c r="A22" s="26" t="s">
        <v>82</v>
      </c>
      <c r="B22" s="32" t="s">
        <v>119</v>
      </c>
      <c r="C22" s="27">
        <f>-C25</f>
        <v>-223392</v>
      </c>
      <c r="D22" s="27">
        <f>-D25+D23</f>
        <v>952906</v>
      </c>
      <c r="E22" s="27">
        <f t="shared" si="0"/>
        <v>729514</v>
      </c>
      <c r="F22" s="27">
        <v>-233682</v>
      </c>
      <c r="G22" s="27">
        <f>-G25</f>
        <v>0</v>
      </c>
      <c r="H22" s="27">
        <f t="shared" si="1"/>
        <v>-233682</v>
      </c>
      <c r="I22" s="27">
        <v>-238387</v>
      </c>
      <c r="J22" s="27">
        <f>-J25</f>
        <v>0</v>
      </c>
      <c r="K22" s="27">
        <f t="shared" si="2"/>
        <v>-238387</v>
      </c>
    </row>
    <row r="23" spans="1:11" ht="63" customHeight="1">
      <c r="A23" s="26" t="s">
        <v>133</v>
      </c>
      <c r="B23" s="32" t="s">
        <v>134</v>
      </c>
      <c r="C23" s="27">
        <f>C24</f>
        <v>0</v>
      </c>
      <c r="D23" s="27">
        <f>D24</f>
        <v>1000000</v>
      </c>
      <c r="E23" s="27">
        <f>E24</f>
        <v>1000000</v>
      </c>
      <c r="F23" s="27"/>
      <c r="G23" s="27"/>
      <c r="H23" s="27"/>
      <c r="I23" s="27"/>
      <c r="J23" s="27"/>
      <c r="K23" s="27"/>
    </row>
    <row r="24" spans="1:11" ht="81.75" customHeight="1">
      <c r="A24" s="24" t="s">
        <v>135</v>
      </c>
      <c r="B24" s="33" t="s">
        <v>136</v>
      </c>
      <c r="C24" s="37">
        <v>0</v>
      </c>
      <c r="D24" s="37">
        <v>1000000</v>
      </c>
      <c r="E24" s="37">
        <f>C24+D24</f>
        <v>1000000</v>
      </c>
      <c r="F24" s="27"/>
      <c r="G24" s="27"/>
      <c r="H24" s="27"/>
      <c r="I24" s="27"/>
      <c r="J24" s="27"/>
      <c r="K24" s="27"/>
    </row>
    <row r="25" spans="1:11" ht="81" customHeight="1">
      <c r="A25" s="26" t="s">
        <v>83</v>
      </c>
      <c r="B25" s="32" t="s">
        <v>84</v>
      </c>
      <c r="C25" s="27">
        <f>C26</f>
        <v>223392</v>
      </c>
      <c r="D25" s="27">
        <f>D26</f>
        <v>47094</v>
      </c>
      <c r="E25" s="27">
        <f t="shared" si="0"/>
        <v>270486</v>
      </c>
      <c r="F25" s="27">
        <v>233682</v>
      </c>
      <c r="G25" s="27">
        <f>G26</f>
        <v>0</v>
      </c>
      <c r="H25" s="27">
        <f t="shared" si="1"/>
        <v>233682</v>
      </c>
      <c r="I25" s="27">
        <v>238387</v>
      </c>
      <c r="J25" s="27">
        <f>J26</f>
        <v>0</v>
      </c>
      <c r="K25" s="27">
        <f t="shared" si="2"/>
        <v>238387</v>
      </c>
    </row>
    <row r="26" spans="1:11" ht="78.75">
      <c r="A26" s="24" t="s">
        <v>85</v>
      </c>
      <c r="B26" s="29" t="s">
        <v>86</v>
      </c>
      <c r="C26" s="28">
        <v>223392</v>
      </c>
      <c r="D26" s="28">
        <v>47094</v>
      </c>
      <c r="E26" s="28">
        <f t="shared" si="0"/>
        <v>270486</v>
      </c>
      <c r="F26" s="28">
        <v>233682</v>
      </c>
      <c r="G26" s="28"/>
      <c r="H26" s="28">
        <f t="shared" si="1"/>
        <v>233682</v>
      </c>
      <c r="I26" s="28">
        <v>238387</v>
      </c>
      <c r="J26" s="28"/>
      <c r="K26" s="28">
        <f t="shared" si="2"/>
        <v>238387</v>
      </c>
    </row>
    <row r="27" spans="1:11" ht="63" hidden="1">
      <c r="A27" s="24"/>
      <c r="B27" s="34" t="s">
        <v>0</v>
      </c>
      <c r="C27" s="28"/>
      <c r="D27" s="28"/>
      <c r="E27" s="28">
        <f t="shared" si="0"/>
        <v>0</v>
      </c>
      <c r="F27" s="28"/>
      <c r="G27" s="28"/>
      <c r="H27" s="28">
        <f t="shared" si="1"/>
        <v>0</v>
      </c>
      <c r="I27" s="28"/>
      <c r="J27" s="28"/>
      <c r="K27" s="28">
        <f t="shared" si="2"/>
        <v>0</v>
      </c>
    </row>
    <row r="28" spans="1:11" ht="63" hidden="1">
      <c r="A28" s="24"/>
      <c r="B28" s="29" t="s">
        <v>1</v>
      </c>
      <c r="C28" s="28"/>
      <c r="D28" s="28"/>
      <c r="E28" s="28">
        <f t="shared" si="0"/>
        <v>0</v>
      </c>
      <c r="F28" s="28"/>
      <c r="G28" s="28"/>
      <c r="H28" s="28">
        <f t="shared" si="1"/>
        <v>0</v>
      </c>
      <c r="I28" s="28"/>
      <c r="J28" s="28"/>
      <c r="K28" s="28">
        <f t="shared" si="2"/>
        <v>0</v>
      </c>
    </row>
    <row r="29" spans="1:11" ht="47.25" hidden="1">
      <c r="A29" s="24"/>
      <c r="B29" s="29" t="s">
        <v>2</v>
      </c>
      <c r="C29" s="28"/>
      <c r="D29" s="28"/>
      <c r="E29" s="28">
        <f t="shared" si="0"/>
        <v>0</v>
      </c>
      <c r="F29" s="28"/>
      <c r="G29" s="28"/>
      <c r="H29" s="28">
        <f t="shared" si="1"/>
        <v>0</v>
      </c>
      <c r="I29" s="28"/>
      <c r="J29" s="28"/>
      <c r="K29" s="28">
        <f t="shared" si="2"/>
        <v>0</v>
      </c>
    </row>
    <row r="30" spans="1:11" ht="47.25" hidden="1">
      <c r="A30" s="26" t="s">
        <v>64</v>
      </c>
      <c r="B30" s="34" t="s">
        <v>68</v>
      </c>
      <c r="C30" s="30"/>
      <c r="D30" s="30"/>
      <c r="E30" s="30">
        <f t="shared" si="0"/>
        <v>0</v>
      </c>
      <c r="F30" s="30"/>
      <c r="G30" s="30"/>
      <c r="H30" s="30">
        <f t="shared" si="1"/>
        <v>0</v>
      </c>
      <c r="I30" s="30"/>
      <c r="J30" s="30"/>
      <c r="K30" s="30">
        <f t="shared" si="2"/>
        <v>0</v>
      </c>
    </row>
    <row r="31" spans="1:11" ht="63" hidden="1">
      <c r="A31" s="24" t="s">
        <v>65</v>
      </c>
      <c r="B31" s="29" t="s">
        <v>66</v>
      </c>
      <c r="C31" s="28"/>
      <c r="D31" s="28"/>
      <c r="E31" s="28">
        <f t="shared" si="0"/>
        <v>0</v>
      </c>
      <c r="F31" s="28"/>
      <c r="G31" s="28"/>
      <c r="H31" s="28">
        <f t="shared" si="1"/>
        <v>0</v>
      </c>
      <c r="I31" s="28"/>
      <c r="J31" s="28"/>
      <c r="K31" s="28">
        <f t="shared" si="2"/>
        <v>0</v>
      </c>
    </row>
    <row r="32" spans="1:11" ht="63">
      <c r="A32" s="26" t="s">
        <v>87</v>
      </c>
      <c r="B32" s="32" t="s">
        <v>29</v>
      </c>
      <c r="C32" s="30">
        <f>SUM(C33)</f>
        <v>17000</v>
      </c>
      <c r="D32" s="30">
        <f>SUM(D33)</f>
        <v>0</v>
      </c>
      <c r="E32" s="30">
        <f t="shared" si="0"/>
        <v>17000</v>
      </c>
      <c r="F32" s="30"/>
      <c r="G32" s="30">
        <f>SUM(G33)</f>
        <v>0</v>
      </c>
      <c r="H32" s="30">
        <f t="shared" si="1"/>
        <v>0</v>
      </c>
      <c r="I32" s="30"/>
      <c r="J32" s="30">
        <f>SUM(J33)</f>
        <v>0</v>
      </c>
      <c r="K32" s="30">
        <f t="shared" si="2"/>
        <v>0</v>
      </c>
    </row>
    <row r="33" spans="1:11" ht="63">
      <c r="A33" s="24" t="s">
        <v>88</v>
      </c>
      <c r="B33" s="33" t="s">
        <v>117</v>
      </c>
      <c r="C33" s="28">
        <v>17000</v>
      </c>
      <c r="D33" s="28"/>
      <c r="E33" s="28">
        <f t="shared" si="0"/>
        <v>17000</v>
      </c>
      <c r="F33" s="28"/>
      <c r="G33" s="28"/>
      <c r="H33" s="28">
        <f t="shared" si="1"/>
        <v>0</v>
      </c>
      <c r="I33" s="28"/>
      <c r="J33" s="28"/>
      <c r="K33" s="28">
        <f t="shared" si="2"/>
        <v>0</v>
      </c>
    </row>
    <row r="34" spans="1:11" ht="94.5" hidden="1">
      <c r="A34" s="26" t="s">
        <v>47</v>
      </c>
      <c r="B34" s="32" t="s">
        <v>32</v>
      </c>
      <c r="C34" s="27"/>
      <c r="D34" s="27"/>
      <c r="E34" s="27">
        <f t="shared" si="0"/>
        <v>0</v>
      </c>
      <c r="F34" s="27"/>
      <c r="G34" s="27"/>
      <c r="H34" s="27">
        <f t="shared" si="1"/>
        <v>0</v>
      </c>
      <c r="I34" s="27"/>
      <c r="J34" s="27"/>
      <c r="K34" s="27">
        <f t="shared" si="2"/>
        <v>0</v>
      </c>
    </row>
    <row r="35" spans="1:11" ht="63" hidden="1">
      <c r="A35" s="24" t="s">
        <v>48</v>
      </c>
      <c r="B35" s="33" t="s">
        <v>55</v>
      </c>
      <c r="C35" s="28"/>
      <c r="D35" s="28"/>
      <c r="E35" s="28">
        <f t="shared" si="0"/>
        <v>0</v>
      </c>
      <c r="F35" s="28"/>
      <c r="G35" s="28"/>
      <c r="H35" s="28">
        <f t="shared" si="1"/>
        <v>0</v>
      </c>
      <c r="I35" s="28"/>
      <c r="J35" s="28"/>
      <c r="K35" s="28">
        <f t="shared" si="2"/>
        <v>0</v>
      </c>
    </row>
    <row r="36" spans="1:11" ht="47.25" customHeight="1">
      <c r="A36" s="26" t="s">
        <v>89</v>
      </c>
      <c r="B36" s="32" t="s">
        <v>108</v>
      </c>
      <c r="C36" s="31">
        <v>0</v>
      </c>
      <c r="D36" s="31"/>
      <c r="E36" s="31">
        <f t="shared" si="0"/>
        <v>0</v>
      </c>
      <c r="F36" s="31">
        <v>0</v>
      </c>
      <c r="G36" s="31"/>
      <c r="H36" s="31">
        <f t="shared" si="1"/>
        <v>0</v>
      </c>
      <c r="I36" s="31">
        <v>0</v>
      </c>
      <c r="J36" s="31"/>
      <c r="K36" s="31">
        <f t="shared" si="2"/>
        <v>0</v>
      </c>
    </row>
    <row r="37" spans="1:11" ht="47.25">
      <c r="A37" s="26" t="s">
        <v>91</v>
      </c>
      <c r="B37" s="32" t="s">
        <v>100</v>
      </c>
      <c r="C37" s="30">
        <f>SUM(C38:C40)</f>
        <v>245000</v>
      </c>
      <c r="D37" s="30">
        <f>SUM(D38:D40)</f>
        <v>0</v>
      </c>
      <c r="E37" s="30">
        <f t="shared" si="0"/>
        <v>245000</v>
      </c>
      <c r="F37" s="30">
        <v>255000</v>
      </c>
      <c r="G37" s="30">
        <f>SUM(G38:G40)</f>
        <v>0</v>
      </c>
      <c r="H37" s="30">
        <f t="shared" si="1"/>
        <v>255000</v>
      </c>
      <c r="I37" s="30">
        <v>265000</v>
      </c>
      <c r="J37" s="30">
        <f>SUM(J38:J40)</f>
        <v>0</v>
      </c>
      <c r="K37" s="30">
        <f t="shared" si="2"/>
        <v>265000</v>
      </c>
    </row>
    <row r="38" spans="1:11" ht="78.75">
      <c r="A38" s="24" t="s">
        <v>101</v>
      </c>
      <c r="B38" s="33" t="s">
        <v>102</v>
      </c>
      <c r="C38" s="23">
        <v>145000</v>
      </c>
      <c r="D38" s="23"/>
      <c r="E38" s="23">
        <f t="shared" si="0"/>
        <v>145000</v>
      </c>
      <c r="F38" s="23">
        <v>155000</v>
      </c>
      <c r="G38" s="23"/>
      <c r="H38" s="23">
        <f t="shared" si="1"/>
        <v>155000</v>
      </c>
      <c r="I38" s="23">
        <v>165000</v>
      </c>
      <c r="J38" s="23"/>
      <c r="K38" s="23">
        <f t="shared" si="2"/>
        <v>165000</v>
      </c>
    </row>
    <row r="39" spans="1:11" ht="97.5" customHeight="1">
      <c r="A39" s="24" t="s">
        <v>105</v>
      </c>
      <c r="B39" s="33" t="s">
        <v>111</v>
      </c>
      <c r="C39" s="23">
        <v>50000</v>
      </c>
      <c r="D39" s="23"/>
      <c r="E39" s="23">
        <f t="shared" si="0"/>
        <v>50000</v>
      </c>
      <c r="F39" s="23">
        <v>50000</v>
      </c>
      <c r="G39" s="23"/>
      <c r="H39" s="23">
        <f t="shared" si="1"/>
        <v>50000</v>
      </c>
      <c r="I39" s="23">
        <v>50000</v>
      </c>
      <c r="J39" s="23"/>
      <c r="K39" s="23">
        <f t="shared" si="2"/>
        <v>50000</v>
      </c>
    </row>
    <row r="40" spans="1:11" s="25" customFormat="1" ht="95.25" customHeight="1">
      <c r="A40" s="24" t="s">
        <v>112</v>
      </c>
      <c r="B40" s="33" t="s">
        <v>113</v>
      </c>
      <c r="C40" s="23">
        <v>50000</v>
      </c>
      <c r="D40" s="23"/>
      <c r="E40" s="23">
        <f t="shared" si="0"/>
        <v>50000</v>
      </c>
      <c r="F40" s="23">
        <v>50000</v>
      </c>
      <c r="G40" s="23"/>
      <c r="H40" s="23">
        <f t="shared" si="1"/>
        <v>50000</v>
      </c>
      <c r="I40" s="23">
        <v>50000</v>
      </c>
      <c r="J40" s="23"/>
      <c r="K40" s="23">
        <f t="shared" si="2"/>
        <v>50000</v>
      </c>
    </row>
    <row r="41" spans="1:11" ht="48" customHeight="1">
      <c r="A41" s="26" t="s">
        <v>90</v>
      </c>
      <c r="B41" s="32" t="s">
        <v>118</v>
      </c>
      <c r="C41" s="27">
        <f>C42+C43+C44</f>
        <v>245000</v>
      </c>
      <c r="D41" s="27">
        <f>D42+D43+D44</f>
        <v>0</v>
      </c>
      <c r="E41" s="27">
        <f t="shared" si="0"/>
        <v>245000</v>
      </c>
      <c r="F41" s="27">
        <v>255000</v>
      </c>
      <c r="G41" s="27">
        <f>G42+G43+G44</f>
        <v>0</v>
      </c>
      <c r="H41" s="27">
        <f t="shared" si="1"/>
        <v>255000</v>
      </c>
      <c r="I41" s="27">
        <v>265000</v>
      </c>
      <c r="J41" s="27">
        <f>J42+J43+J44</f>
        <v>0</v>
      </c>
      <c r="K41" s="27">
        <f t="shared" si="2"/>
        <v>265000</v>
      </c>
    </row>
    <row r="42" spans="1:11" ht="78.75">
      <c r="A42" s="24" t="s">
        <v>103</v>
      </c>
      <c r="B42" s="33" t="s">
        <v>104</v>
      </c>
      <c r="C42" s="23">
        <v>145000</v>
      </c>
      <c r="D42" s="23"/>
      <c r="E42" s="23">
        <f t="shared" si="0"/>
        <v>145000</v>
      </c>
      <c r="F42" s="23">
        <v>155000</v>
      </c>
      <c r="G42" s="23"/>
      <c r="H42" s="23">
        <f t="shared" si="1"/>
        <v>155000</v>
      </c>
      <c r="I42" s="23">
        <v>165000</v>
      </c>
      <c r="J42" s="23"/>
      <c r="K42" s="23">
        <f t="shared" si="2"/>
        <v>165000</v>
      </c>
    </row>
    <row r="43" spans="1:11" ht="93.75" customHeight="1">
      <c r="A43" s="24" t="s">
        <v>106</v>
      </c>
      <c r="B43" s="33" t="s">
        <v>109</v>
      </c>
      <c r="C43" s="23">
        <v>50000</v>
      </c>
      <c r="D43" s="23"/>
      <c r="E43" s="23">
        <f t="shared" si="0"/>
        <v>50000</v>
      </c>
      <c r="F43" s="23">
        <v>50000</v>
      </c>
      <c r="G43" s="23"/>
      <c r="H43" s="23">
        <f t="shared" si="1"/>
        <v>50000</v>
      </c>
      <c r="I43" s="23">
        <v>50000</v>
      </c>
      <c r="J43" s="23"/>
      <c r="K43" s="23">
        <f t="shared" si="2"/>
        <v>50000</v>
      </c>
    </row>
    <row r="44" spans="1:11" s="25" customFormat="1" ht="110.25">
      <c r="A44" s="24" t="s">
        <v>114</v>
      </c>
      <c r="B44" s="33" t="s">
        <v>115</v>
      </c>
      <c r="C44" s="23">
        <v>50000</v>
      </c>
      <c r="D44" s="23"/>
      <c r="E44" s="23">
        <f t="shared" si="0"/>
        <v>50000</v>
      </c>
      <c r="F44" s="23">
        <v>50000</v>
      </c>
      <c r="G44" s="23"/>
      <c r="H44" s="23">
        <f t="shared" si="1"/>
        <v>50000</v>
      </c>
      <c r="I44" s="23">
        <v>50000</v>
      </c>
      <c r="J44" s="23"/>
      <c r="K44" s="23">
        <f t="shared" si="2"/>
        <v>50000</v>
      </c>
    </row>
    <row r="45" spans="1:11" s="21" customFormat="1" ht="33" customHeight="1">
      <c r="A45" s="26" t="s">
        <v>92</v>
      </c>
      <c r="B45" s="34" t="s">
        <v>93</v>
      </c>
      <c r="C45" s="27">
        <v>0</v>
      </c>
      <c r="D45" s="27">
        <f>D47-D46</f>
        <v>1197460</v>
      </c>
      <c r="E45" s="27">
        <f t="shared" si="0"/>
        <v>1197460</v>
      </c>
      <c r="F45" s="27">
        <v>0</v>
      </c>
      <c r="G45" s="27"/>
      <c r="H45" s="27">
        <f t="shared" si="1"/>
        <v>0</v>
      </c>
      <c r="I45" s="27">
        <v>0</v>
      </c>
      <c r="J45" s="27"/>
      <c r="K45" s="27">
        <f t="shared" si="2"/>
        <v>0</v>
      </c>
    </row>
    <row r="46" spans="1:11" s="21" customFormat="1" ht="47.25">
      <c r="A46" s="24" t="s">
        <v>96</v>
      </c>
      <c r="B46" s="29" t="s">
        <v>97</v>
      </c>
      <c r="C46" s="23">
        <f>C51+C12+C17+C33+C41</f>
        <v>44102530</v>
      </c>
      <c r="D46" s="23">
        <f>4387</f>
        <v>4387</v>
      </c>
      <c r="E46" s="23">
        <f>E51+E12+E17+E33+E41+E23</f>
        <v>48125092</v>
      </c>
      <c r="F46" s="23">
        <v>47874475</v>
      </c>
      <c r="G46" s="23">
        <f>G51+G12+G17+G33+G41</f>
        <v>0</v>
      </c>
      <c r="H46" s="23">
        <f t="shared" si="1"/>
        <v>47874475</v>
      </c>
      <c r="I46" s="23">
        <v>46342429</v>
      </c>
      <c r="J46" s="23">
        <f>J51+J12+J17+J33+J41</f>
        <v>0</v>
      </c>
      <c r="K46" s="23">
        <f t="shared" si="2"/>
        <v>46342429</v>
      </c>
    </row>
    <row r="47" spans="1:11" s="21" customFormat="1" ht="47.25">
      <c r="A47" s="24" t="s">
        <v>98</v>
      </c>
      <c r="B47" s="29" t="s">
        <v>99</v>
      </c>
      <c r="C47" s="23">
        <f>C53+C14+C20+C25+C37</f>
        <v>44102530</v>
      </c>
      <c r="D47" s="23">
        <f>173944+45679+48521+19093+16797+211775+677992+8046</f>
        <v>1201847</v>
      </c>
      <c r="E47" s="23">
        <f>E53+E14+E20+E25+E37</f>
        <v>49322552</v>
      </c>
      <c r="F47" s="23">
        <v>47874475</v>
      </c>
      <c r="G47" s="23">
        <f>G53+G14+G20+G25+G37</f>
        <v>0</v>
      </c>
      <c r="H47" s="23">
        <f t="shared" si="1"/>
        <v>47874475</v>
      </c>
      <c r="I47" s="23">
        <v>46342429</v>
      </c>
      <c r="J47" s="23">
        <f>J53+J14+J20+J25+J37</f>
        <v>0</v>
      </c>
      <c r="K47" s="23">
        <f t="shared" si="2"/>
        <v>46342429</v>
      </c>
    </row>
    <row r="48" spans="1:11" ht="15.75" hidden="1">
      <c r="A48" s="24"/>
      <c r="B48" s="33"/>
      <c r="C48" s="24"/>
      <c r="D48" s="24"/>
      <c r="E48" s="24">
        <f t="shared" si="0"/>
        <v>0</v>
      </c>
      <c r="F48" s="24"/>
      <c r="G48" s="24"/>
      <c r="H48" s="24">
        <f t="shared" si="1"/>
        <v>0</v>
      </c>
      <c r="I48" s="24"/>
      <c r="J48" s="24"/>
      <c r="K48" s="24">
        <f t="shared" si="2"/>
        <v>0</v>
      </c>
    </row>
    <row r="49" spans="1:11" ht="32.25" customHeight="1">
      <c r="A49" s="24"/>
      <c r="B49" s="32" t="s">
        <v>3</v>
      </c>
      <c r="C49" s="27">
        <f>C11+C16+C22+C45+C36+C32</f>
        <v>0</v>
      </c>
      <c r="D49" s="27">
        <f>D11+D16+D22+D45+D36+D32</f>
        <v>1197460</v>
      </c>
      <c r="E49" s="27">
        <f t="shared" si="0"/>
        <v>1197460</v>
      </c>
      <c r="F49" s="27">
        <v>-178682</v>
      </c>
      <c r="G49" s="27">
        <f>G11+G16+G22+G45+G36+G32</f>
        <v>0</v>
      </c>
      <c r="H49" s="27">
        <f t="shared" si="1"/>
        <v>-178682</v>
      </c>
      <c r="I49" s="27">
        <v>-38387</v>
      </c>
      <c r="J49" s="27">
        <f>J11+J16+J22+J45+J36+J32</f>
        <v>0</v>
      </c>
      <c r="K49" s="27">
        <f t="shared" si="2"/>
        <v>-38387</v>
      </c>
    </row>
    <row r="51" spans="3:5" ht="12.75" hidden="1">
      <c r="C51" s="2">
        <f>38695530+60000</f>
        <v>38755530</v>
      </c>
      <c r="E51" s="2">
        <v>41763092</v>
      </c>
    </row>
    <row r="52" ht="12.75" hidden="1"/>
    <row r="53" spans="3:5" ht="12.75" hidden="1">
      <c r="C53" s="2">
        <f>38695530+60000</f>
        <v>38755530</v>
      </c>
      <c r="E53" s="2">
        <v>42960552</v>
      </c>
    </row>
    <row r="54" spans="3:4" ht="12.75" hidden="1">
      <c r="C54" s="2" t="s">
        <v>123</v>
      </c>
      <c r="D54" s="2">
        <v>173944</v>
      </c>
    </row>
    <row r="55" spans="3:5" ht="12.75" hidden="1">
      <c r="C55" s="2" t="s">
        <v>124</v>
      </c>
      <c r="D55" s="2">
        <v>45679</v>
      </c>
      <c r="E55" s="38">
        <f>E47-E46</f>
        <v>1197460</v>
      </c>
    </row>
    <row r="56" spans="3:4" ht="12.75">
      <c r="C56" s="2" t="s">
        <v>126</v>
      </c>
      <c r="D56" s="2">
        <f>48579-58</f>
        <v>48521</v>
      </c>
    </row>
    <row r="57" spans="3:4" ht="12.75">
      <c r="C57" s="2" t="s">
        <v>127</v>
      </c>
      <c r="D57" s="2">
        <v>19093</v>
      </c>
    </row>
    <row r="58" spans="3:4" ht="12.75">
      <c r="C58" s="2" t="s">
        <v>128</v>
      </c>
      <c r="D58" s="2">
        <v>16797</v>
      </c>
    </row>
    <row r="59" spans="3:4" ht="12.75">
      <c r="C59" s="2" t="s">
        <v>129</v>
      </c>
      <c r="D59" s="2">
        <v>211775</v>
      </c>
    </row>
    <row r="60" spans="3:4" ht="12.75">
      <c r="C60" s="2" t="s">
        <v>130</v>
      </c>
      <c r="D60" s="2">
        <v>0</v>
      </c>
    </row>
    <row r="61" spans="3:4" ht="12.75">
      <c r="C61" s="2" t="s">
        <v>131</v>
      </c>
      <c r="D61" s="2">
        <v>677992</v>
      </c>
    </row>
    <row r="62" spans="3:4" ht="15.75">
      <c r="C62" s="36" t="s">
        <v>125</v>
      </c>
      <c r="D62" s="36">
        <f>SUM(D54:D61)</f>
        <v>1193801</v>
      </c>
    </row>
    <row r="64" spans="3:4" ht="12.75">
      <c r="C64" s="2" t="s">
        <v>132</v>
      </c>
      <c r="D64" s="2">
        <v>62431</v>
      </c>
    </row>
  </sheetData>
  <mergeCells count="7">
    <mergeCell ref="A9:C9"/>
    <mergeCell ref="A6:I6"/>
    <mergeCell ref="A2:I2"/>
    <mergeCell ref="A3:I3"/>
    <mergeCell ref="A4:I4"/>
    <mergeCell ref="A8:I8"/>
    <mergeCell ref="A7:I7"/>
  </mergeCells>
  <printOptions/>
  <pageMargins left="0.5905511811023623" right="0.1968503937007874" top="0.7874015748031497" bottom="0.7874015748031497" header="0.3937007874015748" footer="0.5118110236220472"/>
  <pageSetup horizontalDpi="600" verticalDpi="600" orientation="portrait" paperSize="9" scale="98" r:id="rId1"/>
  <headerFooter alignWithMargins="0">
    <oddHeader>&amp;C&amp;P</oddHeader>
  </headerFooter>
  <rowBreaks count="1" manualBreakCount="1">
    <brk id="37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Гужов Максим Владимирович</dc:creator>
  <cp:keywords/>
  <dc:description/>
  <cp:lastModifiedBy> </cp:lastModifiedBy>
  <cp:lastPrinted>2009-03-26T07:09:25Z</cp:lastPrinted>
  <dcterms:created xsi:type="dcterms:W3CDTF">2002-10-06T09:19:10Z</dcterms:created>
  <dcterms:modified xsi:type="dcterms:W3CDTF">2009-04-03T11:22:40Z</dcterms:modified>
  <cp:category/>
  <cp:version/>
  <cp:contentType/>
  <cp:contentStatus/>
</cp:coreProperties>
</file>