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<sst xmlns="http://schemas.openxmlformats.org/spreadsheetml/2006/main" count="259" uniqueCount="249">
  <si>
    <t>000 1 00 00000 00 0000 000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</si>
  <si>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</si>
  <si>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</si>
  <si>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</si>
  <si>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</si>
  <si>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</si>
  <si>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</si>
  <si>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</si>
  <si>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</si>
  <si>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</si>
  <si>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</si>
  <si>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</si>
  <si>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</si>
  <si>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</si>
  <si>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</si>
  <si>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</si>
  <si>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</si>
  <si>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</si>
  <si>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</si>
  <si>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</si>
  <si>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</si>
  <si>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</si>
  <si>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</si>
  <si>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</si>
  <si>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</si>
  <si>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</si>
  <si>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</si>
  <si>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</si>
  <si>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</si>
  <si>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</si>
  <si>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</si>
  <si>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</si>
  <si>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</si>
  <si>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</si>
  <si>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</si>
  <si>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</si>
  <si>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</si>
  <si>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</si>
  <si>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</si>
  <si>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</si>
  <si>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</si>
  <si>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</si>
  <si>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</si>
  <si>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</si>
  <si>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</si>
  <si>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</si>
  <si>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Наименование доходов</t>
  </si>
  <si>
    <t>Сбор за пользование объектами животного мира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</si>
  <si>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</si>
  <si>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</si>
  <si>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</si>
  <si>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</si>
  <si>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</si>
  <si>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</si>
  <si>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</si>
  <si>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</si>
  <si>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000 1 16 90020 02 0000 140</t>
  </si>
  <si>
    <t>182 1 06 05000 02 0000 110</t>
  </si>
  <si>
    <t>Безвозмездные поступления от других бюджетов бюджетной системы Российской Федерации</t>
  </si>
  <si>
    <t>182 1 05 01000 00 0000 110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</si>
  <si>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</si>
  <si>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</si>
  <si>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</si>
  <si>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936 1 12 04000 00 0000 120</t>
  </si>
  <si>
    <t>906 2 02 02006 02 0000 151</t>
  </si>
  <si>
    <t>906 2 02 04005 02 0000 151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</si>
  <si>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</si>
  <si>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предпринимательской и иной приносящей доход деятельности </t>
  </si>
  <si>
    <t>Плата за использование лесов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</si>
  <si>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</si>
  <si>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</si>
  <si>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</si>
  <si>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906 2 02 01001 02 0000 151</t>
  </si>
  <si>
    <t>Субсидии бюджетам субъектов Российской Федерации и муниципальных образований (межбюджетные субсидии)</t>
  </si>
  <si>
    <t>000 2 02 01000 00 0000 151</t>
  </si>
  <si>
    <t>000 2 02 02000 00 0000 151</t>
  </si>
  <si>
    <t>Субсидии бюджетам субъектов Российской Федерации на выплату ежемесячного пособия на ребенка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</si>
  <si>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</si>
  <si>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906 2 02 02004 00 0000 151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</si>
  <si>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</si>
  <si>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</si>
  <si>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Субсидии бюджетам субъектов Российской Федерации на внедрение инновационных образовательных программ</t>
  </si>
  <si>
    <t>906 2 02 02022 02 0000 151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</si>
  <si>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</si>
  <si>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</si>
  <si>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</si>
  <si>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</si>
  <si>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</si>
  <si>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</si>
  <si>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</si>
  <si>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</si>
  <si>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</si>
  <si>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</si>
  <si>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субъектов Российской Федерации на организацию, регулирование и охрану водных биологических ресурсов</t>
  </si>
  <si>
    <t>906 2 02 03007 02 0000 151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</si>
  <si>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</si>
  <si>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</si>
  <si>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</si>
  <si>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</si>
  <si>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906 2 02 03015 02 0000 151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</si>
  <si>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</si>
  <si>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</si>
  <si>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</si>
  <si>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</si>
  <si>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</si>
  <si>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</si>
  <si>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</si>
  <si>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Иные межбюджетные трансферты</t>
  </si>
  <si>
    <t>000 2 02 04000 00 0000 151</t>
  </si>
  <si>
    <t>906 2 02 04003 02 0000 151</t>
  </si>
  <si>
    <t>000 3 00 00000 00 0000 000</t>
  </si>
  <si>
    <t>906 2 02 03001 02 0000 151</t>
  </si>
  <si>
    <t>Государственная пошлина</t>
  </si>
  <si>
    <t>000 1 03 00000 00 0000 000</t>
  </si>
  <si>
    <t>000 1 03 02000 01 0000 110</t>
  </si>
  <si>
    <t>Налог, взимаемый в связи с применением упрощенной системы налогообложения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</si>
  <si>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</si>
  <si>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</si>
  <si>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Средства федерального бюджета,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</si>
  <si>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>Субсидии бюджетам субъектов Российской Федерации на оздоровление детей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</si>
  <si>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</si>
  <si>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</si>
  <si>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 xml:space="preserve"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</si>
  <si>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</si>
  <si>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 xml:space="preserve">Субсидии бюджетам субъектов Российской Федерации на реализацию мер социальной поддержки отдельных категорий граждан </t>
  </si>
  <si>
    <t>Платежи при пользовании недрами</t>
  </si>
  <si>
    <t>000 1 13 03020 02 0000 130</t>
  </si>
  <si>
    <t>938 2 02 02021 02 0000 151</t>
  </si>
  <si>
    <t>940 2 02 03005 02 0000 151</t>
  </si>
  <si>
    <t>940 2 02 03006 02 0000 151</t>
  </si>
  <si>
    <t>936 2 02 03018 02 0000 151</t>
  </si>
  <si>
    <t>938 2 02 03019 02 0000 151</t>
  </si>
  <si>
    <t>927 2 02 02041 02 0000 151</t>
  </si>
  <si>
    <t>927 2 02 02051 02 0000 151</t>
  </si>
  <si>
    <t>927 2 02 02044 02 0000 151</t>
  </si>
  <si>
    <t>Субсидии бюджетам субъектов Российской Федерации на обеспечение автомобильными дорогами новых микрорайонов</t>
  </si>
  <si>
    <t>924 2 02 03030 02 0000 151</t>
  </si>
  <si>
    <t>908 2 03 10001 02 0001 180</t>
  </si>
  <si>
    <t xml:space="preserve">924 2 03 10001 02 0002 180   </t>
  </si>
  <si>
    <t>941 2 02 04006 02 0000 151</t>
  </si>
  <si>
    <t>909 2 02 02005 02 0000 151</t>
  </si>
  <si>
    <t>901 2 02 02024 02 0000 151</t>
  </si>
  <si>
    <t>903 2 02 02037 02 0000 151</t>
  </si>
  <si>
    <t>903 2 02 02067 02 0000 151</t>
  </si>
  <si>
    <t>902 2 02 02068 02 0000 151</t>
  </si>
  <si>
    <t>901 2 02 02999 02 0000 151</t>
  </si>
  <si>
    <t>909 2 02 03004 02 0000 151</t>
  </si>
  <si>
    <t>909 2 02 03010 02 0000 151</t>
  </si>
  <si>
    <t>909 2 02 03011 02 0000 151</t>
  </si>
  <si>
    <t>909 2 02 03012 02 0000 151</t>
  </si>
  <si>
    <t>903 2 02 03020 02 0000 151</t>
  </si>
  <si>
    <t>909 2 02 03053 02 0000 151</t>
  </si>
  <si>
    <t>912 2 02 03999 02 0000 151</t>
  </si>
  <si>
    <t>920 2 02 03003 02 0000 151</t>
  </si>
  <si>
    <t>Итого доходов</t>
  </si>
  <si>
    <t xml:space="preserve">АПК </t>
  </si>
  <si>
    <t>власть</t>
  </si>
  <si>
    <t>Запруднова</t>
  </si>
  <si>
    <t>Соцсфера</t>
  </si>
  <si>
    <t>ИТОГО</t>
  </si>
  <si>
    <t>мест</t>
  </si>
  <si>
    <t>дороги</t>
  </si>
  <si>
    <t>омбо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</si>
  <si>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</si>
  <si>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</si>
  <si>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</si>
  <si>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</si>
  <si>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</si>
  <si>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911 1 11 05022 02 0000 120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</si>
  <si>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</si>
  <si>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</si>
  <si>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</si>
  <si>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</si>
  <si>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</si>
  <si>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</si>
  <si>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</si>
  <si>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000 114 06022 02 0000 430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</si>
  <si>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</si>
  <si>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934 2 02 03025 02 0000 151</t>
  </si>
  <si>
    <t>940 2 02 03031 02 0000 151</t>
  </si>
  <si>
    <t>940 2 02 03032 02 0000 151</t>
  </si>
  <si>
    <t>920 2 02 04001 02 0000 151</t>
  </si>
  <si>
    <t>920 2 02 04002 02 0000 151</t>
  </si>
  <si>
    <t>Субвенции бюджетам субъектов Российской Федерации на осуществление передаваемых полномочий Российской Федерации в области охраны здоровья граждан</t>
  </si>
  <si>
    <t>Прочие субвенции бюджетам субъектов Российской Федерации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</si>
  <si>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</si>
  <si>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909 2 02 02001 02 0000 151</t>
  </si>
  <si>
    <t>Прочие субсидии бюджетам субъектов Российской Федерации</t>
  </si>
  <si>
    <t>Налоговые и неналоговые доходы</t>
  </si>
  <si>
    <t>Приложение 1</t>
  </si>
  <si>
    <t>Межбюджетные трансферты, передаваемые бюджетам субъектов 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</si>
  <si>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000 1 11 07000 00 0000 120</t>
  </si>
  <si>
    <t>Платежи от государственных и муниципальных унитарных предприятий</t>
  </si>
  <si>
    <t>000 2 02 00000 00 0000 000</t>
  </si>
  <si>
    <t>000 2 03 10001 00 0000 180</t>
  </si>
  <si>
    <t xml:space="preserve">Безвозмездные  поступления от государственной корпорации Фонд  содействия  реформированию жилищно-коммунального хозяйства
</t>
  </si>
  <si>
    <t>924 2 02 02077 02 0000 151</t>
  </si>
  <si>
    <t>924 2 02 02051 02 0000 151</t>
  </si>
  <si>
    <t>2009 год  (тыс.руб.)</t>
  </si>
  <si>
    <t xml:space="preserve">Субсидии бюджетам субъектов Российской  Федерации на бюджетные инвестиции  в  объекты  капитального                            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</si>
  <si>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901 2 02 03054 02 0000 151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</si>
  <si>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</si>
  <si>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к Закону Ярославской области</t>
  </si>
  <si>
    <t>938 1 12 02000 01 0000 120</t>
  </si>
  <si>
    <t>901 2 02 02097 02 0000 151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</si>
  <si>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</si>
  <si>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 xml:space="preserve">924 2 03 10001 02 0003 180   </t>
  </si>
  <si>
    <t xml:space="preserve">уточнение </t>
  </si>
  <si>
    <t>2010 год (тыс.руб.)</t>
  </si>
  <si>
    <t>2011 год     (тыс.руб.)</t>
  </si>
  <si>
    <t>АПК</t>
  </si>
  <si>
    <t>Итого</t>
  </si>
  <si>
    <t>934 2 02 02101 02 0000 151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</si>
  <si>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</si>
  <si>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Власть</t>
  </si>
  <si>
    <t>Субсидии бюджетам субъектов Российской Федерации на реализацию мер социальной поддержки отдельных категорий граждан</t>
  </si>
  <si>
    <t>903 2 02 02033 02 0000 151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</si>
  <si>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</si>
  <si>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903 2 02 02032 02 0000 151</t>
  </si>
  <si>
    <t>903 2 02 02047 02 0000 151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</si>
  <si>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</si>
  <si>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</si>
  <si>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901 2 02 03068 02 0000 151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</si>
  <si>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</si>
  <si>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</si>
  <si>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901 2 02 04017 02 0000 151</t>
  </si>
  <si>
    <t>909 2 02 04021 02 0000 151</t>
  </si>
  <si>
    <t>Прочие безвозмездные поступления от других бюджетов бюджетной системы</t>
  </si>
  <si>
    <t>000 2 02 09000 02 0000 151</t>
  </si>
  <si>
    <t>909 2 02 09071 02 0000 151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</si>
  <si>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</si>
  <si>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901 2 02 02054 02 0000 151</t>
  </si>
  <si>
    <t>912 2 02 03061 02 0000 151</t>
  </si>
  <si>
    <t>Субвенции бюджетам субъектов Российской Федерации на осуществление полномочий по оформлению и ведению спортивных паспортов</t>
  </si>
  <si>
    <t xml:space="preserve">Гаврилова </t>
  </si>
  <si>
    <t>901 2 02 02094 02 0000 151</t>
  </si>
  <si>
    <t>Субсидии бюджетам субъектов Российской Федерации на закупку оборудования для    учреждений здравоохранения субъектов Российской Федерации и муниципальных образований в целях  реализации мероприятий, направленных на  совершенствование оказания медицинской     помощи больным с сосудистыми заболеваниями</t>
  </si>
  <si>
    <t>Баулина</t>
  </si>
  <si>
    <t>908 2 02 02051 02 0000 151</t>
  </si>
  <si>
    <t>912 2 02 02077 02 0000 151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</si>
  <si>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</si>
  <si>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925 2 02 02077 02 0000 151</t>
  </si>
  <si>
    <t xml:space="preserve">внебюджетка </t>
  </si>
  <si>
    <t xml:space="preserve">Кокорин </t>
  </si>
  <si>
    <t xml:space="preserve"> Прогнозируемые доходы областного бюджета на 2009 год и на плановый период 2010 и 2011 годов                                                     в соответствии с классификацией доходов бюджетов Российской Федерации</t>
  </si>
  <si>
    <t>Межбюджетные трансферты, передаваемые бюджетам субъектов Российской Федерации на выплату единовременной денежной компенсации отдельным категориям граждан вместо получения транспортного средства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</si>
  <si>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 рынка жилья</t>
  </si>
  <si>
    <t>Субсидии бюджетам субъектов Российской Федерации на содержание ребенка в семье опекуна и приемной семье, а также  оплату труда приемному родителю</t>
  </si>
  <si>
    <t>от 02.04.2009 № 10-з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</si>
</sst>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i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2" fillId="0" borderId="1" xfId="18" applyNumberFormat="1" applyFont="1" applyFill="1" applyBorder="1" applyAlignment="1" applyProtection="1">
      <alignment horizontal="left" vertical="top" wrapText="1"/>
      <protection hidden="1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8" applyNumberFormat="1" applyFont="1" applyFill="1" applyBorder="1" applyAlignment="1" applyProtection="1">
      <alignment horizontal="right" wrapText="1"/>
      <protection hidden="1"/>
    </xf>
    <xf numFmtId="3" fontId="2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Normal="90" zoomScaleSheetLayoutView="100" workbookViewId="0" topLeftCell="A1">
      <selection activeCell="A4" sqref="A4"/>
    </sheetView>
  </sheetViews>
  <sheetFormatPr defaultColWidth="9.00390625" defaultRowHeight="12.75"/>
  <cols>
    <col min="1" max="1" width="27.875" style="6" customWidth="1"/>
    <col min="2" max="2" width="65.00390625" style="6" customWidth="1"/>
    <col min="3" max="3" width="11.25390625" style="12" hidden="1" customWidth="1"/>
    <col min="4" max="4" width="11.125" style="12" hidden="1" customWidth="1"/>
    <col min="5" max="6" width="12.25390625" style="12" customWidth="1"/>
    <col min="7" max="8" width="12.25390625" style="12" hidden="1" customWidth="1"/>
    <col min="9" max="9" width="12.25390625" style="12" customWidth="1"/>
    <col min="10" max="11" width="12.25390625" style="12" hidden="1" customWidth="1"/>
    <col min="12" max="16384" width="9.125" style="6" customWidth="1"/>
  </cols>
  <sheetData>
    <row r="1" spans="1:11" ht="15.75">
      <c r="A1" s="36" t="s">
        <v>189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202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6" t="s">
        <v>248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5.75">
      <c r="A4" s="1"/>
    </row>
    <row r="5" ht="15.75">
      <c r="A5" s="2"/>
    </row>
    <row r="6" spans="1:11" ht="70.5" customHeight="1">
      <c r="A6" s="35" t="s">
        <v>244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ht="18.75">
      <c r="A7" s="3"/>
    </row>
    <row r="8" spans="1:11" ht="31.5">
      <c r="A8" s="22" t="s">
        <v>41</v>
      </c>
      <c r="B8" s="22" t="s">
        <v>46</v>
      </c>
      <c r="C8" s="14" t="s">
        <v>198</v>
      </c>
      <c r="D8" s="14" t="s">
        <v>207</v>
      </c>
      <c r="E8" s="14" t="s">
        <v>198</v>
      </c>
      <c r="F8" s="14" t="s">
        <v>208</v>
      </c>
      <c r="G8" s="14" t="s">
        <v>207</v>
      </c>
      <c r="H8" s="14" t="s">
        <v>208</v>
      </c>
      <c r="I8" s="14" t="s">
        <v>209</v>
      </c>
      <c r="J8" s="14" t="s">
        <v>207</v>
      </c>
      <c r="K8" s="14" t="s">
        <v>209</v>
      </c>
    </row>
    <row r="9" spans="1:11" ht="15.75">
      <c r="A9" s="4" t="s">
        <v>0</v>
      </c>
      <c r="B9" s="4" t="s">
        <v>188</v>
      </c>
      <c r="C9" s="5">
        <v>26164866</v>
      </c>
      <c r="D9" s="5">
        <f>D10+D14+D16+D18+D22+D24+D26+D35+D47+D49+D39+D42</f>
        <v>0</v>
      </c>
      <c r="E9" s="5">
        <f>C9+D9</f>
        <v>26164866</v>
      </c>
      <c r="F9" s="5">
        <v>32619268</v>
      </c>
      <c r="G9" s="5">
        <v>0</v>
      </c>
      <c r="H9" s="5">
        <f>F9+G9</f>
        <v>32619268</v>
      </c>
      <c r="I9" s="5">
        <v>36701729</v>
      </c>
      <c r="J9" s="5">
        <v>0</v>
      </c>
      <c r="K9" s="5">
        <f>I9+J9</f>
        <v>36701729</v>
      </c>
    </row>
    <row r="10" spans="1:11" ht="15.75">
      <c r="A10" s="4" t="s">
        <v>1</v>
      </c>
      <c r="B10" s="4" t="s">
        <v>2</v>
      </c>
      <c r="C10" s="5">
        <v>15864068</v>
      </c>
      <c r="D10" s="5">
        <f>D11+D13</f>
        <v>0</v>
      </c>
      <c r="E10" s="5">
        <f aca="true" t="shared" si="0" ref="E10:E82">C10+D10</f>
        <v>15864068</v>
      </c>
      <c r="F10" s="5">
        <v>21996451</v>
      </c>
      <c r="G10" s="5">
        <v>0</v>
      </c>
      <c r="H10" s="5">
        <f aca="true" t="shared" si="1" ref="H10:H83">F10+G10</f>
        <v>21996451</v>
      </c>
      <c r="I10" s="5">
        <v>24862534</v>
      </c>
      <c r="J10" s="5">
        <v>0</v>
      </c>
      <c r="K10" s="5">
        <f aca="true" t="shared" si="2" ref="K10:K83">I10+J10</f>
        <v>24862534</v>
      </c>
    </row>
    <row r="11" spans="1:11" ht="15.75">
      <c r="A11" s="25" t="s">
        <v>3</v>
      </c>
      <c r="B11" s="25" t="s">
        <v>4</v>
      </c>
      <c r="C11" s="16">
        <v>7860000</v>
      </c>
      <c r="D11" s="16">
        <f>D12</f>
        <v>0</v>
      </c>
      <c r="E11" s="16">
        <f t="shared" si="0"/>
        <v>7860000</v>
      </c>
      <c r="F11" s="16">
        <v>12450000</v>
      </c>
      <c r="G11" s="16">
        <v>0</v>
      </c>
      <c r="H11" s="16">
        <f t="shared" si="1"/>
        <v>12450000</v>
      </c>
      <c r="I11" s="16">
        <v>13655000</v>
      </c>
      <c r="J11" s="16">
        <v>0</v>
      </c>
      <c r="K11" s="16">
        <f t="shared" si="2"/>
        <v>13655000</v>
      </c>
    </row>
    <row r="12" spans="1:11" ht="31.5">
      <c r="A12" s="11" t="s">
        <v>5</v>
      </c>
      <c r="B12" s="11" t="s">
        <v>51</v>
      </c>
      <c r="C12" s="17">
        <v>7860000</v>
      </c>
      <c r="D12" s="17"/>
      <c r="E12" s="17">
        <f t="shared" si="0"/>
        <v>7860000</v>
      </c>
      <c r="F12" s="17">
        <v>12450000</v>
      </c>
      <c r="G12" s="17"/>
      <c r="H12" s="17">
        <f t="shared" si="1"/>
        <v>12450000</v>
      </c>
      <c r="I12" s="17">
        <v>13655000</v>
      </c>
      <c r="J12" s="17"/>
      <c r="K12" s="17">
        <f t="shared" si="2"/>
        <v>13655000</v>
      </c>
    </row>
    <row r="13" spans="1:11" s="9" customFormat="1" ht="15.75">
      <c r="A13" s="25" t="s">
        <v>6</v>
      </c>
      <c r="B13" s="25" t="s">
        <v>7</v>
      </c>
      <c r="C13" s="16">
        <v>8004068</v>
      </c>
      <c r="D13" s="16"/>
      <c r="E13" s="16">
        <f t="shared" si="0"/>
        <v>8004068</v>
      </c>
      <c r="F13" s="16">
        <v>9546451</v>
      </c>
      <c r="G13" s="16"/>
      <c r="H13" s="16">
        <f t="shared" si="1"/>
        <v>9546451</v>
      </c>
      <c r="I13" s="16">
        <v>11207534</v>
      </c>
      <c r="J13" s="16"/>
      <c r="K13" s="16">
        <f t="shared" si="2"/>
        <v>11207534</v>
      </c>
    </row>
    <row r="14" spans="1:11" ht="31.5">
      <c r="A14" s="4" t="s">
        <v>113</v>
      </c>
      <c r="B14" s="4" t="s">
        <v>52</v>
      </c>
      <c r="C14" s="5">
        <v>3722800</v>
      </c>
      <c r="D14" s="5">
        <f>D15</f>
        <v>0</v>
      </c>
      <c r="E14" s="5">
        <f t="shared" si="0"/>
        <v>3722800</v>
      </c>
      <c r="F14" s="5">
        <v>4079000</v>
      </c>
      <c r="G14" s="5">
        <v>0</v>
      </c>
      <c r="H14" s="5">
        <f t="shared" si="1"/>
        <v>4079000</v>
      </c>
      <c r="I14" s="5">
        <v>4595400</v>
      </c>
      <c r="J14" s="5">
        <v>0</v>
      </c>
      <c r="K14" s="5">
        <f t="shared" si="2"/>
        <v>4595400</v>
      </c>
    </row>
    <row r="15" spans="1:11" s="9" customFormat="1" ht="31.5">
      <c r="A15" s="25" t="s">
        <v>114</v>
      </c>
      <c r="B15" s="25" t="s">
        <v>53</v>
      </c>
      <c r="C15" s="16">
        <v>3722800</v>
      </c>
      <c r="D15" s="16"/>
      <c r="E15" s="16">
        <f t="shared" si="0"/>
        <v>3722800</v>
      </c>
      <c r="F15" s="16">
        <v>4079000</v>
      </c>
      <c r="G15" s="16"/>
      <c r="H15" s="16">
        <f t="shared" si="1"/>
        <v>4079000</v>
      </c>
      <c r="I15" s="16">
        <v>4595400</v>
      </c>
      <c r="J15" s="16"/>
      <c r="K15" s="16">
        <f t="shared" si="2"/>
        <v>4595400</v>
      </c>
    </row>
    <row r="16" spans="1:11" ht="15.75">
      <c r="A16" s="4" t="s">
        <v>8</v>
      </c>
      <c r="B16" s="4" t="s">
        <v>9</v>
      </c>
      <c r="C16" s="5">
        <v>1252400</v>
      </c>
      <c r="D16" s="5">
        <f>D17</f>
        <v>0</v>
      </c>
      <c r="E16" s="5">
        <f t="shared" si="0"/>
        <v>1252400</v>
      </c>
      <c r="F16" s="5">
        <v>1252560</v>
      </c>
      <c r="G16" s="5">
        <v>0</v>
      </c>
      <c r="H16" s="5">
        <f t="shared" si="1"/>
        <v>1252560</v>
      </c>
      <c r="I16" s="5">
        <v>1411640</v>
      </c>
      <c r="J16" s="5">
        <v>0</v>
      </c>
      <c r="K16" s="5">
        <f t="shared" si="2"/>
        <v>1411640</v>
      </c>
    </row>
    <row r="17" spans="1:11" s="9" customFormat="1" ht="31.5">
      <c r="A17" s="25" t="s">
        <v>59</v>
      </c>
      <c r="B17" s="25" t="s">
        <v>115</v>
      </c>
      <c r="C17" s="8">
        <v>1252400</v>
      </c>
      <c r="D17" s="8"/>
      <c r="E17" s="8">
        <f t="shared" si="0"/>
        <v>1252400</v>
      </c>
      <c r="F17" s="8">
        <v>1252560</v>
      </c>
      <c r="G17" s="8"/>
      <c r="H17" s="8">
        <f t="shared" si="1"/>
        <v>1252560</v>
      </c>
      <c r="I17" s="8">
        <v>1411640</v>
      </c>
      <c r="J17" s="8"/>
      <c r="K17" s="8">
        <f t="shared" si="2"/>
        <v>1411640</v>
      </c>
    </row>
    <row r="18" spans="1:11" ht="15.75">
      <c r="A18" s="4" t="s">
        <v>10</v>
      </c>
      <c r="B18" s="4" t="s">
        <v>11</v>
      </c>
      <c r="C18" s="5">
        <v>4148100</v>
      </c>
      <c r="D18" s="5">
        <f>D19+D20+D21</f>
        <v>0</v>
      </c>
      <c r="E18" s="5">
        <f t="shared" si="0"/>
        <v>4148100</v>
      </c>
      <c r="F18" s="5">
        <v>4615400</v>
      </c>
      <c r="G18" s="5">
        <v>0</v>
      </c>
      <c r="H18" s="5">
        <f t="shared" si="1"/>
        <v>4615400</v>
      </c>
      <c r="I18" s="5">
        <v>5137600</v>
      </c>
      <c r="J18" s="5">
        <v>0</v>
      </c>
      <c r="K18" s="5">
        <f t="shared" si="2"/>
        <v>5137600</v>
      </c>
    </row>
    <row r="19" spans="1:11" s="9" customFormat="1" ht="18.75" customHeight="1">
      <c r="A19" s="25" t="s">
        <v>12</v>
      </c>
      <c r="B19" s="25" t="s">
        <v>13</v>
      </c>
      <c r="C19" s="16">
        <v>3496100</v>
      </c>
      <c r="D19" s="16"/>
      <c r="E19" s="16">
        <f t="shared" si="0"/>
        <v>3496100</v>
      </c>
      <c r="F19" s="16">
        <v>4080400</v>
      </c>
      <c r="G19" s="16"/>
      <c r="H19" s="16">
        <f t="shared" si="1"/>
        <v>4080400</v>
      </c>
      <c r="I19" s="16">
        <v>4584600</v>
      </c>
      <c r="J19" s="16"/>
      <c r="K19" s="16">
        <f t="shared" si="2"/>
        <v>4584600</v>
      </c>
    </row>
    <row r="20" spans="1:11" s="9" customFormat="1" ht="18.75" customHeight="1">
      <c r="A20" s="25" t="s">
        <v>14</v>
      </c>
      <c r="B20" s="25" t="s">
        <v>15</v>
      </c>
      <c r="C20" s="8">
        <v>471000</v>
      </c>
      <c r="D20" s="8"/>
      <c r="E20" s="8">
        <f t="shared" si="0"/>
        <v>471000</v>
      </c>
      <c r="F20" s="8">
        <v>535000</v>
      </c>
      <c r="G20" s="8"/>
      <c r="H20" s="8">
        <f t="shared" si="1"/>
        <v>535000</v>
      </c>
      <c r="I20" s="8">
        <v>553000</v>
      </c>
      <c r="J20" s="8"/>
      <c r="K20" s="8">
        <f t="shared" si="2"/>
        <v>553000</v>
      </c>
    </row>
    <row r="21" spans="1:11" ht="18.75" customHeight="1">
      <c r="A21" s="25" t="s">
        <v>57</v>
      </c>
      <c r="B21" s="25" t="s">
        <v>16</v>
      </c>
      <c r="C21" s="8">
        <v>181000</v>
      </c>
      <c r="D21" s="8"/>
      <c r="E21" s="8">
        <f t="shared" si="0"/>
        <v>181000</v>
      </c>
      <c r="F21" s="8"/>
      <c r="G21" s="8"/>
      <c r="H21" s="8">
        <f t="shared" si="1"/>
        <v>0</v>
      </c>
      <c r="I21" s="8"/>
      <c r="J21" s="8"/>
      <c r="K21" s="8">
        <f t="shared" si="2"/>
        <v>0</v>
      </c>
    </row>
    <row r="22" spans="1:11" ht="31.5">
      <c r="A22" s="4" t="s">
        <v>17</v>
      </c>
      <c r="B22" s="4" t="s">
        <v>18</v>
      </c>
      <c r="C22" s="5">
        <v>3000</v>
      </c>
      <c r="D22" s="5">
        <f>D23</f>
        <v>0</v>
      </c>
      <c r="E22" s="5">
        <f t="shared" si="0"/>
        <v>3000</v>
      </c>
      <c r="F22" s="5">
        <v>3000</v>
      </c>
      <c r="G22" s="5">
        <v>0</v>
      </c>
      <c r="H22" s="5">
        <f t="shared" si="1"/>
        <v>3000</v>
      </c>
      <c r="I22" s="5">
        <v>3000</v>
      </c>
      <c r="J22" s="5">
        <v>0</v>
      </c>
      <c r="K22" s="5">
        <f t="shared" si="2"/>
        <v>3000</v>
      </c>
    </row>
    <row r="23" spans="1:11" ht="20.25" customHeight="1">
      <c r="A23" s="25" t="s">
        <v>49</v>
      </c>
      <c r="B23" s="25" t="s">
        <v>47</v>
      </c>
      <c r="C23" s="8">
        <v>3000</v>
      </c>
      <c r="D23" s="8"/>
      <c r="E23" s="8">
        <f t="shared" si="0"/>
        <v>3000</v>
      </c>
      <c r="F23" s="8">
        <v>3000</v>
      </c>
      <c r="G23" s="8"/>
      <c r="H23" s="8">
        <f t="shared" si="1"/>
        <v>3000</v>
      </c>
      <c r="I23" s="8">
        <v>3000</v>
      </c>
      <c r="J23" s="8"/>
      <c r="K23" s="8">
        <f t="shared" si="2"/>
        <v>3000</v>
      </c>
    </row>
    <row r="24" spans="1:11" ht="15.75">
      <c r="A24" s="4" t="s">
        <v>33</v>
      </c>
      <c r="B24" s="4" t="s">
        <v>112</v>
      </c>
      <c r="C24" s="5">
        <v>2414</v>
      </c>
      <c r="D24" s="5">
        <f>D25</f>
        <v>0</v>
      </c>
      <c r="E24" s="5">
        <f t="shared" si="0"/>
        <v>2414</v>
      </c>
      <c r="F24" s="5">
        <v>2531</v>
      </c>
      <c r="G24" s="5">
        <v>0</v>
      </c>
      <c r="H24" s="5">
        <f t="shared" si="1"/>
        <v>2531</v>
      </c>
      <c r="I24" s="5">
        <v>2549</v>
      </c>
      <c r="J24" s="5">
        <v>0</v>
      </c>
      <c r="K24" s="5">
        <f t="shared" si="2"/>
        <v>2549</v>
      </c>
    </row>
    <row r="25" spans="1:11" s="9" customFormat="1" ht="33.75" customHeight="1">
      <c r="A25" s="25" t="s">
        <v>50</v>
      </c>
      <c r="B25" s="25" t="s">
        <v>48</v>
      </c>
      <c r="C25" s="8">
        <v>2414</v>
      </c>
      <c r="D25" s="8"/>
      <c r="E25" s="8">
        <f t="shared" si="0"/>
        <v>2414</v>
      </c>
      <c r="F25" s="8">
        <v>2531</v>
      </c>
      <c r="G25" s="8"/>
      <c r="H25" s="8">
        <f t="shared" si="1"/>
        <v>2531</v>
      </c>
      <c r="I25" s="8">
        <v>2549</v>
      </c>
      <c r="J25" s="8"/>
      <c r="K25" s="8">
        <f t="shared" si="2"/>
        <v>2549</v>
      </c>
    </row>
    <row r="26" spans="1:11" ht="31.5">
      <c r="A26" s="4" t="s">
        <v>19</v>
      </c>
      <c r="B26" s="4" t="s">
        <v>20</v>
      </c>
      <c r="C26" s="5">
        <v>426565</v>
      </c>
      <c r="D26" s="5">
        <f>D27+D28+D29+D33</f>
        <v>0</v>
      </c>
      <c r="E26" s="5">
        <f t="shared" si="0"/>
        <v>426565</v>
      </c>
      <c r="F26" s="5">
        <v>409465</v>
      </c>
      <c r="G26" s="5">
        <v>0</v>
      </c>
      <c r="H26" s="5">
        <f t="shared" si="1"/>
        <v>409465</v>
      </c>
      <c r="I26" s="5">
        <v>408565</v>
      </c>
      <c r="J26" s="5">
        <v>0</v>
      </c>
      <c r="K26" s="5">
        <f t="shared" si="2"/>
        <v>408565</v>
      </c>
    </row>
    <row r="27" spans="1:11" s="9" customFormat="1" ht="63">
      <c r="A27" s="25" t="s">
        <v>42</v>
      </c>
      <c r="B27" s="25" t="s">
        <v>69</v>
      </c>
      <c r="C27" s="8">
        <v>300</v>
      </c>
      <c r="D27" s="8"/>
      <c r="E27" s="8">
        <f t="shared" si="0"/>
        <v>300</v>
      </c>
      <c r="F27" s="8">
        <v>300</v>
      </c>
      <c r="G27" s="8"/>
      <c r="H27" s="8">
        <f t="shared" si="1"/>
        <v>300</v>
      </c>
      <c r="I27" s="8">
        <v>300</v>
      </c>
      <c r="J27" s="8"/>
      <c r="K27" s="8">
        <f t="shared" si="2"/>
        <v>300</v>
      </c>
    </row>
    <row r="28" spans="1:11" s="9" customFormat="1" ht="47.25">
      <c r="A28" s="25" t="s">
        <v>43</v>
      </c>
      <c r="B28" s="25" t="s">
        <v>54</v>
      </c>
      <c r="C28" s="8">
        <v>2765</v>
      </c>
      <c r="D28" s="8"/>
      <c r="E28" s="8">
        <f t="shared" si="0"/>
        <v>2765</v>
      </c>
      <c r="F28" s="8">
        <v>2765</v>
      </c>
      <c r="G28" s="8"/>
      <c r="H28" s="8">
        <f t="shared" si="1"/>
        <v>2765</v>
      </c>
      <c r="I28" s="8">
        <v>2765</v>
      </c>
      <c r="J28" s="8"/>
      <c r="K28" s="8">
        <f t="shared" si="2"/>
        <v>2765</v>
      </c>
    </row>
    <row r="29" spans="1:11" ht="82.5" customHeight="1">
      <c r="A29" s="25" t="s">
        <v>34</v>
      </c>
      <c r="B29" s="25" t="s">
        <v>120</v>
      </c>
      <c r="C29" s="16">
        <v>421000</v>
      </c>
      <c r="D29" s="16">
        <f>D30+D31+D32</f>
        <v>0</v>
      </c>
      <c r="E29" s="16">
        <f t="shared" si="0"/>
        <v>421000</v>
      </c>
      <c r="F29" s="16">
        <v>403900</v>
      </c>
      <c r="G29" s="16">
        <v>0</v>
      </c>
      <c r="H29" s="16">
        <f t="shared" si="1"/>
        <v>403900</v>
      </c>
      <c r="I29" s="16">
        <v>403000</v>
      </c>
      <c r="J29" s="16">
        <v>0</v>
      </c>
      <c r="K29" s="16">
        <f t="shared" si="2"/>
        <v>403000</v>
      </c>
    </row>
    <row r="30" spans="1:11" s="9" customFormat="1" ht="78.75">
      <c r="A30" s="25" t="s">
        <v>166</v>
      </c>
      <c r="B30" s="11" t="s">
        <v>167</v>
      </c>
      <c r="C30" s="7">
        <v>390000</v>
      </c>
      <c r="D30" s="7"/>
      <c r="E30" s="7">
        <f t="shared" si="0"/>
        <v>390000</v>
      </c>
      <c r="F30" s="7">
        <v>375000</v>
      </c>
      <c r="G30" s="7"/>
      <c r="H30" s="7">
        <f t="shared" si="1"/>
        <v>375000</v>
      </c>
      <c r="I30" s="7">
        <v>375000</v>
      </c>
      <c r="J30" s="7"/>
      <c r="K30" s="7">
        <f t="shared" si="2"/>
        <v>375000</v>
      </c>
    </row>
    <row r="31" spans="1:11" s="9" customFormat="1" ht="78.75">
      <c r="A31" s="25" t="s">
        <v>168</v>
      </c>
      <c r="B31" s="11" t="s">
        <v>169</v>
      </c>
      <c r="C31" s="17">
        <v>10000</v>
      </c>
      <c r="D31" s="17"/>
      <c r="E31" s="17">
        <f t="shared" si="0"/>
        <v>10000</v>
      </c>
      <c r="F31" s="17">
        <v>10000</v>
      </c>
      <c r="G31" s="17"/>
      <c r="H31" s="17">
        <f t="shared" si="1"/>
        <v>10000</v>
      </c>
      <c r="I31" s="17">
        <v>10000</v>
      </c>
      <c r="J31" s="17"/>
      <c r="K31" s="17">
        <f t="shared" si="2"/>
        <v>10000</v>
      </c>
    </row>
    <row r="32" spans="1:11" ht="78.75">
      <c r="A32" s="11" t="s">
        <v>44</v>
      </c>
      <c r="B32" s="11" t="s">
        <v>121</v>
      </c>
      <c r="C32" s="7">
        <v>21000</v>
      </c>
      <c r="D32" s="7"/>
      <c r="E32" s="7">
        <f t="shared" si="0"/>
        <v>21000</v>
      </c>
      <c r="F32" s="7">
        <v>18900</v>
      </c>
      <c r="G32" s="7"/>
      <c r="H32" s="7">
        <f t="shared" si="1"/>
        <v>18900</v>
      </c>
      <c r="I32" s="7">
        <v>18000</v>
      </c>
      <c r="J32" s="7"/>
      <c r="K32" s="7">
        <f t="shared" si="2"/>
        <v>18000</v>
      </c>
    </row>
    <row r="33" spans="1:11" ht="31.5">
      <c r="A33" s="25" t="s">
        <v>191</v>
      </c>
      <c r="B33" s="25" t="s">
        <v>192</v>
      </c>
      <c r="C33" s="8">
        <v>2500</v>
      </c>
      <c r="D33" s="8"/>
      <c r="E33" s="8">
        <f t="shared" si="0"/>
        <v>2500</v>
      </c>
      <c r="F33" s="8">
        <v>2500</v>
      </c>
      <c r="G33" s="8"/>
      <c r="H33" s="8">
        <f t="shared" si="1"/>
        <v>2500</v>
      </c>
      <c r="I33" s="8">
        <v>2500</v>
      </c>
      <c r="J33" s="8"/>
      <c r="K33" s="8">
        <f t="shared" si="2"/>
        <v>2500</v>
      </c>
    </row>
    <row r="34" spans="1:11" ht="48" customHeight="1">
      <c r="A34" s="11" t="s">
        <v>45</v>
      </c>
      <c r="B34" s="11" t="s">
        <v>55</v>
      </c>
      <c r="C34" s="7">
        <v>2500</v>
      </c>
      <c r="D34" s="7"/>
      <c r="E34" s="7">
        <f t="shared" si="0"/>
        <v>2500</v>
      </c>
      <c r="F34" s="7">
        <v>2500</v>
      </c>
      <c r="G34" s="7"/>
      <c r="H34" s="7">
        <f t="shared" si="1"/>
        <v>2500</v>
      </c>
      <c r="I34" s="7">
        <v>2500</v>
      </c>
      <c r="J34" s="7"/>
      <c r="K34" s="7">
        <f t="shared" si="2"/>
        <v>2500</v>
      </c>
    </row>
    <row r="35" spans="1:11" ht="15.75">
      <c r="A35" s="4" t="s">
        <v>21</v>
      </c>
      <c r="B35" s="4" t="s">
        <v>22</v>
      </c>
      <c r="C35" s="5">
        <v>74712</v>
      </c>
      <c r="D35" s="5">
        <f>D36+D38+D37</f>
        <v>0</v>
      </c>
      <c r="E35" s="5">
        <f t="shared" si="0"/>
        <v>74712</v>
      </c>
      <c r="F35" s="5">
        <v>80498</v>
      </c>
      <c r="G35" s="5">
        <v>0</v>
      </c>
      <c r="H35" s="5">
        <f t="shared" si="1"/>
        <v>80498</v>
      </c>
      <c r="I35" s="5">
        <v>86741</v>
      </c>
      <c r="J35" s="5">
        <v>0</v>
      </c>
      <c r="K35" s="5">
        <f t="shared" si="2"/>
        <v>86741</v>
      </c>
    </row>
    <row r="36" spans="1:11" ht="21.75" customHeight="1">
      <c r="A36" s="25" t="s">
        <v>23</v>
      </c>
      <c r="B36" s="25" t="s">
        <v>24</v>
      </c>
      <c r="C36" s="8">
        <v>69812</v>
      </c>
      <c r="D36" s="8"/>
      <c r="E36" s="8">
        <f t="shared" si="0"/>
        <v>69812</v>
      </c>
      <c r="F36" s="8">
        <v>74978</v>
      </c>
      <c r="G36" s="8"/>
      <c r="H36" s="8">
        <f t="shared" si="1"/>
        <v>74978</v>
      </c>
      <c r="I36" s="8">
        <v>80601</v>
      </c>
      <c r="J36" s="8"/>
      <c r="K36" s="8">
        <f t="shared" si="2"/>
        <v>80601</v>
      </c>
    </row>
    <row r="37" spans="1:11" s="9" customFormat="1" ht="15.75">
      <c r="A37" s="25" t="s">
        <v>203</v>
      </c>
      <c r="B37" s="25" t="s">
        <v>125</v>
      </c>
      <c r="C37" s="8">
        <v>100</v>
      </c>
      <c r="D37" s="8"/>
      <c r="E37" s="8">
        <f t="shared" si="0"/>
        <v>100</v>
      </c>
      <c r="F37" s="8">
        <v>120</v>
      </c>
      <c r="G37" s="8"/>
      <c r="H37" s="8">
        <f t="shared" si="1"/>
        <v>120</v>
      </c>
      <c r="I37" s="8">
        <v>140</v>
      </c>
      <c r="J37" s="8"/>
      <c r="K37" s="8">
        <f t="shared" si="2"/>
        <v>140</v>
      </c>
    </row>
    <row r="38" spans="1:11" ht="18.75" customHeight="1">
      <c r="A38" s="25" t="s">
        <v>63</v>
      </c>
      <c r="B38" s="25" t="s">
        <v>68</v>
      </c>
      <c r="C38" s="8">
        <v>4800</v>
      </c>
      <c r="D38" s="8"/>
      <c r="E38" s="8">
        <f t="shared" si="0"/>
        <v>4800</v>
      </c>
      <c r="F38" s="8">
        <v>5400</v>
      </c>
      <c r="G38" s="8"/>
      <c r="H38" s="8">
        <f t="shared" si="1"/>
        <v>5400</v>
      </c>
      <c r="I38" s="8">
        <v>6000</v>
      </c>
      <c r="J38" s="8"/>
      <c r="K38" s="8">
        <f t="shared" si="2"/>
        <v>6000</v>
      </c>
    </row>
    <row r="39" spans="1:11" s="9" customFormat="1" ht="31.5">
      <c r="A39" s="4" t="s">
        <v>29</v>
      </c>
      <c r="B39" s="4" t="s">
        <v>30</v>
      </c>
      <c r="C39" s="5">
        <v>48000</v>
      </c>
      <c r="D39" s="5">
        <f>D40+D41</f>
        <v>0</v>
      </c>
      <c r="E39" s="5">
        <f t="shared" si="0"/>
        <v>48000</v>
      </c>
      <c r="F39" s="5">
        <v>50500</v>
      </c>
      <c r="G39" s="5">
        <v>0</v>
      </c>
      <c r="H39" s="5">
        <f t="shared" si="1"/>
        <v>50500</v>
      </c>
      <c r="I39" s="5">
        <v>60000</v>
      </c>
      <c r="J39" s="5">
        <v>0</v>
      </c>
      <c r="K39" s="5">
        <f t="shared" si="2"/>
        <v>60000</v>
      </c>
    </row>
    <row r="40" spans="1:11" s="9" customFormat="1" ht="47.25">
      <c r="A40" s="25" t="s">
        <v>61</v>
      </c>
      <c r="B40" s="25" t="s">
        <v>62</v>
      </c>
      <c r="C40" s="8">
        <v>1500</v>
      </c>
      <c r="D40" s="8"/>
      <c r="E40" s="8">
        <f t="shared" si="0"/>
        <v>1500</v>
      </c>
      <c r="F40" s="8">
        <v>2000</v>
      </c>
      <c r="G40" s="8"/>
      <c r="H40" s="8">
        <f t="shared" si="1"/>
        <v>2000</v>
      </c>
      <c r="I40" s="8">
        <v>9000</v>
      </c>
      <c r="J40" s="8"/>
      <c r="K40" s="8">
        <f t="shared" si="2"/>
        <v>9000</v>
      </c>
    </row>
    <row r="41" spans="1:11" ht="47.25" customHeight="1">
      <c r="A41" s="25" t="s">
        <v>126</v>
      </c>
      <c r="B41" s="25" t="s">
        <v>60</v>
      </c>
      <c r="C41" s="8">
        <v>46500</v>
      </c>
      <c r="D41" s="8"/>
      <c r="E41" s="8">
        <f t="shared" si="0"/>
        <v>46500</v>
      </c>
      <c r="F41" s="8">
        <v>48500</v>
      </c>
      <c r="G41" s="8"/>
      <c r="H41" s="8">
        <f t="shared" si="1"/>
        <v>48500</v>
      </c>
      <c r="I41" s="8">
        <v>51000</v>
      </c>
      <c r="J41" s="8"/>
      <c r="K41" s="8">
        <f t="shared" si="2"/>
        <v>51000</v>
      </c>
    </row>
    <row r="42" spans="1:11" ht="18" customHeight="1">
      <c r="A42" s="4" t="s">
        <v>35</v>
      </c>
      <c r="B42" s="4" t="s">
        <v>36</v>
      </c>
      <c r="C42" s="5">
        <v>563295</v>
      </c>
      <c r="D42" s="5">
        <f>D43+D44</f>
        <v>0</v>
      </c>
      <c r="E42" s="5">
        <f t="shared" si="0"/>
        <v>563295</v>
      </c>
      <c r="F42" s="5">
        <v>61500</v>
      </c>
      <c r="G42" s="5">
        <v>0</v>
      </c>
      <c r="H42" s="5">
        <f t="shared" si="1"/>
        <v>61500</v>
      </c>
      <c r="I42" s="5">
        <v>61500</v>
      </c>
      <c r="J42" s="5">
        <v>0</v>
      </c>
      <c r="K42" s="5">
        <f t="shared" si="2"/>
        <v>61500</v>
      </c>
    </row>
    <row r="43" spans="1:11" s="9" customFormat="1" ht="66" customHeight="1">
      <c r="A43" s="25" t="s">
        <v>170</v>
      </c>
      <c r="B43" s="25" t="s">
        <v>171</v>
      </c>
      <c r="C43" s="8">
        <v>483095</v>
      </c>
      <c r="D43" s="8"/>
      <c r="E43" s="8">
        <f t="shared" si="0"/>
        <v>483095</v>
      </c>
      <c r="F43" s="8">
        <v>1500</v>
      </c>
      <c r="G43" s="8"/>
      <c r="H43" s="8">
        <f t="shared" si="1"/>
        <v>1500</v>
      </c>
      <c r="I43" s="8">
        <v>1500</v>
      </c>
      <c r="J43" s="8"/>
      <c r="K43" s="8">
        <f t="shared" si="2"/>
        <v>1500</v>
      </c>
    </row>
    <row r="44" spans="1:11" s="10" customFormat="1" ht="47.25">
      <c r="A44" s="25" t="s">
        <v>172</v>
      </c>
      <c r="B44" s="25" t="s">
        <v>173</v>
      </c>
      <c r="C44" s="8">
        <v>80200</v>
      </c>
      <c r="D44" s="8"/>
      <c r="E44" s="8">
        <f t="shared" si="0"/>
        <v>80200</v>
      </c>
      <c r="F44" s="8">
        <v>60000</v>
      </c>
      <c r="G44" s="8"/>
      <c r="H44" s="8">
        <f t="shared" si="1"/>
        <v>60000</v>
      </c>
      <c r="I44" s="8">
        <v>60000</v>
      </c>
      <c r="J44" s="8"/>
      <c r="K44" s="8">
        <f t="shared" si="2"/>
        <v>60000</v>
      </c>
    </row>
    <row r="45" spans="1:11" s="9" customFormat="1" ht="50.25" customHeight="1">
      <c r="A45" s="11" t="s">
        <v>174</v>
      </c>
      <c r="B45" s="11" t="s">
        <v>175</v>
      </c>
      <c r="C45" s="7">
        <v>60000</v>
      </c>
      <c r="D45" s="7"/>
      <c r="E45" s="7">
        <f t="shared" si="0"/>
        <v>60000</v>
      </c>
      <c r="F45" s="7">
        <v>60000</v>
      </c>
      <c r="G45" s="7"/>
      <c r="H45" s="7">
        <f t="shared" si="1"/>
        <v>60000</v>
      </c>
      <c r="I45" s="7">
        <v>60000</v>
      </c>
      <c r="J45" s="7"/>
      <c r="K45" s="7">
        <f t="shared" si="2"/>
        <v>60000</v>
      </c>
    </row>
    <row r="46" spans="1:11" s="9" customFormat="1" ht="63">
      <c r="A46" s="11" t="s">
        <v>176</v>
      </c>
      <c r="B46" s="11" t="s">
        <v>177</v>
      </c>
      <c r="C46" s="7">
        <v>20200</v>
      </c>
      <c r="D46" s="7"/>
      <c r="E46" s="7">
        <f t="shared" si="0"/>
        <v>20200</v>
      </c>
      <c r="F46" s="7"/>
      <c r="G46" s="7"/>
      <c r="H46" s="7">
        <f t="shared" si="1"/>
        <v>0</v>
      </c>
      <c r="I46" s="7"/>
      <c r="J46" s="7"/>
      <c r="K46" s="7">
        <f t="shared" si="2"/>
        <v>0</v>
      </c>
    </row>
    <row r="47" spans="1:11" s="10" customFormat="1" ht="15.75">
      <c r="A47" s="4" t="s">
        <v>25</v>
      </c>
      <c r="B47" s="4" t="s">
        <v>26</v>
      </c>
      <c r="C47" s="5">
        <v>10512</v>
      </c>
      <c r="D47" s="5">
        <f>D48</f>
        <v>0</v>
      </c>
      <c r="E47" s="5">
        <f t="shared" si="0"/>
        <v>10512</v>
      </c>
      <c r="F47" s="5">
        <v>16363</v>
      </c>
      <c r="G47" s="5">
        <v>0</v>
      </c>
      <c r="H47" s="5">
        <f t="shared" si="1"/>
        <v>16363</v>
      </c>
      <c r="I47" s="5">
        <v>17200</v>
      </c>
      <c r="J47" s="5">
        <v>0</v>
      </c>
      <c r="K47" s="5">
        <f t="shared" si="2"/>
        <v>17200</v>
      </c>
    </row>
    <row r="48" spans="1:11" s="9" customFormat="1" ht="47.25">
      <c r="A48" s="25" t="s">
        <v>56</v>
      </c>
      <c r="B48" s="25" t="s">
        <v>37</v>
      </c>
      <c r="C48" s="8">
        <v>10512</v>
      </c>
      <c r="D48" s="8"/>
      <c r="E48" s="8">
        <f t="shared" si="0"/>
        <v>10512</v>
      </c>
      <c r="F48" s="8">
        <v>16363</v>
      </c>
      <c r="G48" s="8"/>
      <c r="H48" s="8">
        <f t="shared" si="1"/>
        <v>16363</v>
      </c>
      <c r="I48" s="8">
        <v>17200</v>
      </c>
      <c r="J48" s="8"/>
      <c r="K48" s="8">
        <f t="shared" si="2"/>
        <v>17200</v>
      </c>
    </row>
    <row r="49" spans="1:11" ht="15.75">
      <c r="A49" s="4" t="s">
        <v>27</v>
      </c>
      <c r="B49" s="4" t="s">
        <v>28</v>
      </c>
      <c r="C49" s="5">
        <v>49000</v>
      </c>
      <c r="D49" s="5">
        <f>D50</f>
        <v>0</v>
      </c>
      <c r="E49" s="5">
        <f t="shared" si="0"/>
        <v>49000</v>
      </c>
      <c r="F49" s="5">
        <v>52000</v>
      </c>
      <c r="G49" s="5">
        <v>0</v>
      </c>
      <c r="H49" s="5">
        <f t="shared" si="1"/>
        <v>52000</v>
      </c>
      <c r="I49" s="5">
        <v>55000</v>
      </c>
      <c r="J49" s="5">
        <v>0</v>
      </c>
      <c r="K49" s="5">
        <f t="shared" si="2"/>
        <v>55000</v>
      </c>
    </row>
    <row r="50" spans="1:11" ht="31.5">
      <c r="A50" s="25" t="s">
        <v>39</v>
      </c>
      <c r="B50" s="25" t="s">
        <v>38</v>
      </c>
      <c r="C50" s="8">
        <v>49000</v>
      </c>
      <c r="D50" s="8"/>
      <c r="E50" s="8">
        <f t="shared" si="0"/>
        <v>49000</v>
      </c>
      <c r="F50" s="8">
        <v>52000</v>
      </c>
      <c r="G50" s="8"/>
      <c r="H50" s="8">
        <f t="shared" si="1"/>
        <v>52000</v>
      </c>
      <c r="I50" s="8">
        <v>55000</v>
      </c>
      <c r="J50" s="8"/>
      <c r="K50" s="8">
        <f t="shared" si="2"/>
        <v>55000</v>
      </c>
    </row>
    <row r="51" spans="1:11" ht="15.75">
      <c r="A51" s="4" t="s">
        <v>40</v>
      </c>
      <c r="B51" s="4" t="s">
        <v>32</v>
      </c>
      <c r="C51" s="18">
        <v>12150036</v>
      </c>
      <c r="D51" s="18">
        <f>D52+D118</f>
        <v>2593512</v>
      </c>
      <c r="E51" s="18">
        <f t="shared" si="0"/>
        <v>14743548</v>
      </c>
      <c r="F51" s="18">
        <v>8783487</v>
      </c>
      <c r="G51" s="18">
        <v>0</v>
      </c>
      <c r="H51" s="18">
        <f t="shared" si="1"/>
        <v>8783487</v>
      </c>
      <c r="I51" s="18">
        <v>3258280</v>
      </c>
      <c r="J51" s="18">
        <v>0</v>
      </c>
      <c r="K51" s="18">
        <f t="shared" si="2"/>
        <v>3258280</v>
      </c>
    </row>
    <row r="52" spans="1:11" s="9" customFormat="1" ht="31.5">
      <c r="A52" s="25" t="s">
        <v>193</v>
      </c>
      <c r="B52" s="25" t="s">
        <v>58</v>
      </c>
      <c r="C52" s="23">
        <f>C53+C55+C84+C108+C116</f>
        <v>11175616</v>
      </c>
      <c r="D52" s="23">
        <f>D53+D55+D84+D108+D116</f>
        <v>1821586</v>
      </c>
      <c r="E52" s="23">
        <f>E53+E55+E84+E108+E116</f>
        <v>12997202</v>
      </c>
      <c r="F52" s="23">
        <v>8035272</v>
      </c>
      <c r="G52" s="23"/>
      <c r="H52" s="23">
        <f t="shared" si="1"/>
        <v>8035272</v>
      </c>
      <c r="I52" s="23">
        <v>2659966</v>
      </c>
      <c r="J52" s="23"/>
      <c r="K52" s="23">
        <f t="shared" si="2"/>
        <v>2659966</v>
      </c>
    </row>
    <row r="53" spans="1:11" s="9" customFormat="1" ht="31.5">
      <c r="A53" s="4" t="s">
        <v>74</v>
      </c>
      <c r="B53" s="4" t="s">
        <v>70</v>
      </c>
      <c r="C53" s="5">
        <v>681661</v>
      </c>
      <c r="D53" s="5">
        <f>D54</f>
        <v>0</v>
      </c>
      <c r="E53" s="5">
        <f t="shared" si="0"/>
        <v>681661</v>
      </c>
      <c r="F53" s="5">
        <v>479988</v>
      </c>
      <c r="G53" s="5">
        <v>0</v>
      </c>
      <c r="H53" s="5">
        <f t="shared" si="1"/>
        <v>479988</v>
      </c>
      <c r="I53" s="5"/>
      <c r="J53" s="5">
        <v>0</v>
      </c>
      <c r="K53" s="5">
        <f t="shared" si="2"/>
        <v>0</v>
      </c>
    </row>
    <row r="54" spans="1:11" s="9" customFormat="1" ht="31.5">
      <c r="A54" s="11" t="s">
        <v>72</v>
      </c>
      <c r="B54" s="11" t="s">
        <v>71</v>
      </c>
      <c r="C54" s="17">
        <v>681661</v>
      </c>
      <c r="D54" s="17"/>
      <c r="E54" s="17">
        <f t="shared" si="0"/>
        <v>681661</v>
      </c>
      <c r="F54" s="17">
        <v>479988</v>
      </c>
      <c r="G54" s="17"/>
      <c r="H54" s="17">
        <f t="shared" si="1"/>
        <v>479988</v>
      </c>
      <c r="I54" s="17"/>
      <c r="J54" s="17"/>
      <c r="K54" s="17">
        <f t="shared" si="2"/>
        <v>0</v>
      </c>
    </row>
    <row r="55" spans="1:11" s="9" customFormat="1" ht="31.5">
      <c r="A55" s="4" t="s">
        <v>75</v>
      </c>
      <c r="B55" s="4" t="s">
        <v>73</v>
      </c>
      <c r="C55" s="5">
        <v>8445802</v>
      </c>
      <c r="D55" s="5">
        <f>D58+D56+D59+D61+D63+D64+D65+D66+D67+D68+D69+D71+D72+D74+D75+D78+D83+D81+D82+D73+D80+D70+D77+D79</f>
        <v>1523230</v>
      </c>
      <c r="E55" s="5">
        <f t="shared" si="0"/>
        <v>9969032</v>
      </c>
      <c r="F55" s="5">
        <v>5497579</v>
      </c>
      <c r="G55" s="5">
        <v>0</v>
      </c>
      <c r="H55" s="5">
        <f t="shared" si="1"/>
        <v>5497579</v>
      </c>
      <c r="I55" s="5">
        <v>555972</v>
      </c>
      <c r="J55" s="5">
        <v>0</v>
      </c>
      <c r="K55" s="5">
        <f t="shared" si="2"/>
        <v>555972</v>
      </c>
    </row>
    <row r="56" spans="1:11" s="9" customFormat="1" ht="31.5" hidden="1">
      <c r="A56" s="11" t="s">
        <v>186</v>
      </c>
      <c r="B56" s="11" t="s">
        <v>76</v>
      </c>
      <c r="C56" s="7">
        <v>0</v>
      </c>
      <c r="D56" s="7"/>
      <c r="E56" s="7">
        <f t="shared" si="0"/>
        <v>0</v>
      </c>
      <c r="F56" s="7"/>
      <c r="G56" s="7"/>
      <c r="H56" s="7">
        <f t="shared" si="1"/>
        <v>0</v>
      </c>
      <c r="I56" s="7"/>
      <c r="J56" s="7"/>
      <c r="K56" s="7">
        <f t="shared" si="2"/>
        <v>0</v>
      </c>
    </row>
    <row r="57" spans="1:11" s="9" customFormat="1" ht="47.25" hidden="1">
      <c r="A57" s="11" t="s">
        <v>78</v>
      </c>
      <c r="B57" s="11" t="s">
        <v>77</v>
      </c>
      <c r="C57" s="7">
        <v>0</v>
      </c>
      <c r="D57" s="7"/>
      <c r="E57" s="7">
        <f t="shared" si="0"/>
        <v>0</v>
      </c>
      <c r="F57" s="7"/>
      <c r="G57" s="7"/>
      <c r="H57" s="7">
        <f t="shared" si="1"/>
        <v>0</v>
      </c>
      <c r="I57" s="7"/>
      <c r="J57" s="7"/>
      <c r="K57" s="7">
        <f t="shared" si="2"/>
        <v>0</v>
      </c>
    </row>
    <row r="58" spans="1:11" s="9" customFormat="1" ht="47.25">
      <c r="A58" s="11" t="s">
        <v>186</v>
      </c>
      <c r="B58" s="11" t="s">
        <v>215</v>
      </c>
      <c r="C58" s="7"/>
      <c r="D58" s="7">
        <v>156384</v>
      </c>
      <c r="E58" s="17">
        <f t="shared" si="0"/>
        <v>156384</v>
      </c>
      <c r="F58" s="7"/>
      <c r="G58" s="7"/>
      <c r="H58" s="7"/>
      <c r="I58" s="7"/>
      <c r="J58" s="7"/>
      <c r="K58" s="7"/>
    </row>
    <row r="59" spans="1:11" s="9" customFormat="1" ht="31.5">
      <c r="A59" s="11" t="s">
        <v>140</v>
      </c>
      <c r="B59" s="11" t="s">
        <v>119</v>
      </c>
      <c r="C59" s="17">
        <v>11570</v>
      </c>
      <c r="D59" s="17"/>
      <c r="E59" s="17">
        <f t="shared" si="0"/>
        <v>11570</v>
      </c>
      <c r="F59" s="17">
        <v>11570</v>
      </c>
      <c r="G59" s="17"/>
      <c r="H59" s="17">
        <f t="shared" si="1"/>
        <v>11570</v>
      </c>
      <c r="I59" s="17">
        <v>11570</v>
      </c>
      <c r="J59" s="17"/>
      <c r="K59" s="17">
        <f t="shared" si="2"/>
        <v>11570</v>
      </c>
    </row>
    <row r="60" spans="1:11" s="9" customFormat="1" ht="63" hidden="1">
      <c r="A60" s="11" t="s">
        <v>64</v>
      </c>
      <c r="B60" s="11" t="s">
        <v>79</v>
      </c>
      <c r="C60" s="7">
        <v>0</v>
      </c>
      <c r="D60" s="7"/>
      <c r="E60" s="7">
        <f t="shared" si="0"/>
        <v>0</v>
      </c>
      <c r="F60" s="7"/>
      <c r="G60" s="7"/>
      <c r="H60" s="7">
        <f t="shared" si="1"/>
        <v>0</v>
      </c>
      <c r="I60" s="7"/>
      <c r="J60" s="7"/>
      <c r="K60" s="7">
        <f t="shared" si="2"/>
        <v>0</v>
      </c>
    </row>
    <row r="61" spans="1:11" s="9" customFormat="1" ht="63.75" customHeight="1">
      <c r="A61" s="11" t="s">
        <v>127</v>
      </c>
      <c r="B61" s="11" t="s">
        <v>80</v>
      </c>
      <c r="C61" s="17">
        <v>14000</v>
      </c>
      <c r="D61" s="17"/>
      <c r="E61" s="17">
        <f t="shared" si="0"/>
        <v>14000</v>
      </c>
      <c r="F61" s="17">
        <v>15000</v>
      </c>
      <c r="G61" s="17"/>
      <c r="H61" s="17">
        <f t="shared" si="1"/>
        <v>15000</v>
      </c>
      <c r="I61" s="17">
        <v>13000</v>
      </c>
      <c r="J61" s="17"/>
      <c r="K61" s="17">
        <f t="shared" si="2"/>
        <v>13000</v>
      </c>
    </row>
    <row r="62" spans="1:11" s="9" customFormat="1" ht="31.5" hidden="1">
      <c r="A62" s="11" t="s">
        <v>82</v>
      </c>
      <c r="B62" s="11" t="s">
        <v>81</v>
      </c>
      <c r="C62" s="7">
        <v>0</v>
      </c>
      <c r="D62" s="7"/>
      <c r="E62" s="7">
        <f t="shared" si="0"/>
        <v>0</v>
      </c>
      <c r="F62" s="7"/>
      <c r="G62" s="7"/>
      <c r="H62" s="7">
        <f t="shared" si="1"/>
        <v>0</v>
      </c>
      <c r="I62" s="7"/>
      <c r="J62" s="7"/>
      <c r="K62" s="7">
        <f t="shared" si="2"/>
        <v>0</v>
      </c>
    </row>
    <row r="63" spans="1:11" s="9" customFormat="1" ht="63">
      <c r="A63" s="11" t="s">
        <v>141</v>
      </c>
      <c r="B63" s="11" t="s">
        <v>116</v>
      </c>
      <c r="C63" s="17">
        <v>84511</v>
      </c>
      <c r="D63" s="17"/>
      <c r="E63" s="17">
        <f t="shared" si="0"/>
        <v>84511</v>
      </c>
      <c r="F63" s="17">
        <v>86920</v>
      </c>
      <c r="G63" s="17"/>
      <c r="H63" s="17">
        <f t="shared" si="1"/>
        <v>86920</v>
      </c>
      <c r="I63" s="17">
        <v>86920</v>
      </c>
      <c r="J63" s="17"/>
      <c r="K63" s="17">
        <f t="shared" si="2"/>
        <v>86920</v>
      </c>
    </row>
    <row r="64" spans="1:11" s="9" customFormat="1" ht="47.25">
      <c r="A64" s="11" t="s">
        <v>218</v>
      </c>
      <c r="B64" s="11" t="s">
        <v>247</v>
      </c>
      <c r="C64" s="17"/>
      <c r="D64" s="17">
        <v>46994</v>
      </c>
      <c r="E64" s="17">
        <f t="shared" si="0"/>
        <v>46994</v>
      </c>
      <c r="F64" s="17"/>
      <c r="G64" s="17"/>
      <c r="H64" s="17"/>
      <c r="I64" s="17"/>
      <c r="J64" s="17"/>
      <c r="K64" s="17"/>
    </row>
    <row r="65" spans="1:11" s="9" customFormat="1" ht="78.75">
      <c r="A65" s="11" t="s">
        <v>216</v>
      </c>
      <c r="B65" s="11" t="s">
        <v>217</v>
      </c>
      <c r="C65" s="17"/>
      <c r="D65" s="17">
        <v>95458</v>
      </c>
      <c r="E65" s="17">
        <f t="shared" si="0"/>
        <v>95458</v>
      </c>
      <c r="F65" s="17"/>
      <c r="G65" s="17"/>
      <c r="H65" s="17"/>
      <c r="I65" s="17"/>
      <c r="J65" s="17"/>
      <c r="K65" s="17"/>
    </row>
    <row r="66" spans="1:11" s="9" customFormat="1" ht="33" customHeight="1">
      <c r="A66" s="11" t="s">
        <v>142</v>
      </c>
      <c r="B66" s="11" t="s">
        <v>83</v>
      </c>
      <c r="C66" s="17">
        <v>86158</v>
      </c>
      <c r="D66" s="17"/>
      <c r="E66" s="17">
        <f t="shared" si="0"/>
        <v>86158</v>
      </c>
      <c r="F66" s="17">
        <v>86158</v>
      </c>
      <c r="G66" s="17"/>
      <c r="H66" s="17">
        <f t="shared" si="1"/>
        <v>86158</v>
      </c>
      <c r="I66" s="17">
        <v>86158</v>
      </c>
      <c r="J66" s="17"/>
      <c r="K66" s="17">
        <f t="shared" si="2"/>
        <v>86158</v>
      </c>
    </row>
    <row r="67" spans="1:11" s="9" customFormat="1" ht="63">
      <c r="A67" s="11" t="s">
        <v>132</v>
      </c>
      <c r="B67" s="11" t="s">
        <v>66</v>
      </c>
      <c r="C67" s="17">
        <v>329050</v>
      </c>
      <c r="D67" s="17"/>
      <c r="E67" s="17">
        <f t="shared" si="0"/>
        <v>329050</v>
      </c>
      <c r="F67" s="17"/>
      <c r="G67" s="17"/>
      <c r="H67" s="17">
        <f t="shared" si="1"/>
        <v>0</v>
      </c>
      <c r="I67" s="17"/>
      <c r="J67" s="17"/>
      <c r="K67" s="17">
        <f t="shared" si="2"/>
        <v>0</v>
      </c>
    </row>
    <row r="68" spans="1:11" s="9" customFormat="1" ht="31.5">
      <c r="A68" s="11" t="s">
        <v>134</v>
      </c>
      <c r="B68" s="11" t="s">
        <v>135</v>
      </c>
      <c r="C68" s="17">
        <v>200883</v>
      </c>
      <c r="D68" s="17">
        <v>104869</v>
      </c>
      <c r="E68" s="17">
        <f t="shared" si="0"/>
        <v>305752</v>
      </c>
      <c r="F68" s="17"/>
      <c r="G68" s="17"/>
      <c r="H68" s="17">
        <f t="shared" si="1"/>
        <v>0</v>
      </c>
      <c r="I68" s="17"/>
      <c r="J68" s="17"/>
      <c r="K68" s="17">
        <f t="shared" si="2"/>
        <v>0</v>
      </c>
    </row>
    <row r="69" spans="1:11" s="9" customFormat="1" ht="78.75">
      <c r="A69" s="11" t="s">
        <v>219</v>
      </c>
      <c r="B69" s="11" t="s">
        <v>220</v>
      </c>
      <c r="C69" s="17"/>
      <c r="D69" s="17">
        <v>4387</v>
      </c>
      <c r="E69" s="17">
        <f t="shared" si="0"/>
        <v>4387</v>
      </c>
      <c r="F69" s="17"/>
      <c r="G69" s="17"/>
      <c r="H69" s="17"/>
      <c r="I69" s="17"/>
      <c r="J69" s="17"/>
      <c r="K69" s="17"/>
    </row>
    <row r="70" spans="1:11" s="9" customFormat="1" ht="31.5">
      <c r="A70" s="30" t="s">
        <v>238</v>
      </c>
      <c r="B70" s="30" t="s">
        <v>84</v>
      </c>
      <c r="C70" s="29"/>
      <c r="D70" s="29">
        <f>16700</f>
        <v>16700</v>
      </c>
      <c r="E70" s="31">
        <f>C70+D70</f>
        <v>16700</v>
      </c>
      <c r="F70" s="31"/>
      <c r="G70" s="29"/>
      <c r="H70" s="29"/>
      <c r="I70" s="31"/>
      <c r="J70" s="17"/>
      <c r="K70" s="17"/>
    </row>
    <row r="71" spans="1:11" s="9" customFormat="1" ht="31.5">
      <c r="A71" s="30" t="s">
        <v>197</v>
      </c>
      <c r="B71" s="30" t="s">
        <v>84</v>
      </c>
      <c r="C71" s="27">
        <v>60000</v>
      </c>
      <c r="D71" s="28">
        <v>680000</v>
      </c>
      <c r="E71" s="32">
        <f t="shared" si="0"/>
        <v>740000</v>
      </c>
      <c r="F71" s="32"/>
      <c r="G71" s="32"/>
      <c r="H71" s="32">
        <f t="shared" si="1"/>
        <v>0</v>
      </c>
      <c r="I71" s="32"/>
      <c r="J71" s="7"/>
      <c r="K71" s="7">
        <f t="shared" si="2"/>
        <v>0</v>
      </c>
    </row>
    <row r="72" spans="1:11" s="9" customFormat="1" ht="31.5">
      <c r="A72" s="30" t="s">
        <v>133</v>
      </c>
      <c r="B72" s="30" t="s">
        <v>84</v>
      </c>
      <c r="C72" s="29">
        <v>6065680</v>
      </c>
      <c r="D72" s="29">
        <v>320</v>
      </c>
      <c r="E72" s="31">
        <f t="shared" si="0"/>
        <v>6066000</v>
      </c>
      <c r="F72" s="31">
        <v>4238240</v>
      </c>
      <c r="G72" s="31"/>
      <c r="H72" s="31">
        <f t="shared" si="1"/>
        <v>4238240</v>
      </c>
      <c r="I72" s="31"/>
      <c r="J72" s="17"/>
      <c r="K72" s="17">
        <f t="shared" si="2"/>
        <v>0</v>
      </c>
    </row>
    <row r="73" spans="1:11" s="9" customFormat="1" ht="47.25">
      <c r="A73" s="11" t="s">
        <v>231</v>
      </c>
      <c r="B73" s="11" t="s">
        <v>221</v>
      </c>
      <c r="C73" s="17"/>
      <c r="D73" s="17">
        <v>57820</v>
      </c>
      <c r="E73" s="17">
        <f>C73+D73</f>
        <v>57820</v>
      </c>
      <c r="F73" s="17"/>
      <c r="G73" s="17"/>
      <c r="H73" s="17"/>
      <c r="I73" s="17"/>
      <c r="J73" s="17"/>
      <c r="K73" s="17"/>
    </row>
    <row r="74" spans="1:11" s="9" customFormat="1" ht="31.5">
      <c r="A74" s="11" t="s">
        <v>143</v>
      </c>
      <c r="B74" s="11" t="s">
        <v>85</v>
      </c>
      <c r="C74" s="17">
        <v>7400</v>
      </c>
      <c r="D74" s="17"/>
      <c r="E74" s="17">
        <f t="shared" si="0"/>
        <v>7400</v>
      </c>
      <c r="F74" s="17">
        <v>7400</v>
      </c>
      <c r="G74" s="17"/>
      <c r="H74" s="17">
        <f t="shared" si="1"/>
        <v>7400</v>
      </c>
      <c r="I74" s="17">
        <v>7400</v>
      </c>
      <c r="J74" s="17"/>
      <c r="K74" s="17">
        <f t="shared" si="2"/>
        <v>7400</v>
      </c>
    </row>
    <row r="75" spans="1:11" s="9" customFormat="1" ht="47.25">
      <c r="A75" s="11" t="s">
        <v>144</v>
      </c>
      <c r="B75" s="11" t="s">
        <v>86</v>
      </c>
      <c r="C75" s="17">
        <v>4217</v>
      </c>
      <c r="D75" s="17"/>
      <c r="E75" s="17">
        <f t="shared" si="0"/>
        <v>4217</v>
      </c>
      <c r="F75" s="17">
        <v>4167</v>
      </c>
      <c r="G75" s="17"/>
      <c r="H75" s="17">
        <f t="shared" si="1"/>
        <v>4167</v>
      </c>
      <c r="I75" s="17"/>
      <c r="J75" s="17"/>
      <c r="K75" s="17">
        <f t="shared" si="2"/>
        <v>0</v>
      </c>
    </row>
    <row r="76" spans="1:11" s="9" customFormat="1" ht="47.25" hidden="1">
      <c r="A76" s="11"/>
      <c r="B76" s="11" t="s">
        <v>124</v>
      </c>
      <c r="C76" s="17">
        <v>0</v>
      </c>
      <c r="D76" s="17"/>
      <c r="E76" s="17">
        <f t="shared" si="0"/>
        <v>0</v>
      </c>
      <c r="F76" s="17"/>
      <c r="G76" s="17"/>
      <c r="H76" s="17">
        <f t="shared" si="1"/>
        <v>0</v>
      </c>
      <c r="I76" s="17"/>
      <c r="J76" s="17"/>
      <c r="K76" s="17">
        <f t="shared" si="2"/>
        <v>0</v>
      </c>
    </row>
    <row r="77" spans="1:11" s="9" customFormat="1" ht="78.75">
      <c r="A77" s="11" t="s">
        <v>239</v>
      </c>
      <c r="B77" s="11" t="s">
        <v>240</v>
      </c>
      <c r="C77" s="17"/>
      <c r="D77" s="17">
        <v>156000</v>
      </c>
      <c r="E77" s="17">
        <f t="shared" si="0"/>
        <v>156000</v>
      </c>
      <c r="F77" s="17"/>
      <c r="G77" s="17"/>
      <c r="H77" s="17"/>
      <c r="I77" s="17"/>
      <c r="J77" s="17"/>
      <c r="K77" s="17"/>
    </row>
    <row r="78" spans="1:11" s="9" customFormat="1" ht="80.25" customHeight="1">
      <c r="A78" s="11" t="s">
        <v>196</v>
      </c>
      <c r="B78" s="11" t="s">
        <v>199</v>
      </c>
      <c r="C78" s="17">
        <v>1226000</v>
      </c>
      <c r="D78" s="17">
        <v>-956000</v>
      </c>
      <c r="E78" s="17">
        <f t="shared" si="0"/>
        <v>270000</v>
      </c>
      <c r="F78" s="17">
        <v>690000</v>
      </c>
      <c r="G78" s="17"/>
      <c r="H78" s="17">
        <f t="shared" si="1"/>
        <v>690000</v>
      </c>
      <c r="I78" s="17"/>
      <c r="J78" s="17"/>
      <c r="K78" s="17">
        <f t="shared" si="2"/>
        <v>0</v>
      </c>
    </row>
    <row r="79" spans="1:11" s="9" customFormat="1" ht="80.25" customHeight="1">
      <c r="A79" s="11" t="s">
        <v>241</v>
      </c>
      <c r="B79" s="11" t="s">
        <v>199</v>
      </c>
      <c r="C79" s="17"/>
      <c r="D79" s="17">
        <v>860000</v>
      </c>
      <c r="E79" s="17">
        <f t="shared" si="0"/>
        <v>860000</v>
      </c>
      <c r="F79" s="17"/>
      <c r="G79" s="17"/>
      <c r="H79" s="17"/>
      <c r="I79" s="17"/>
      <c r="J79" s="17"/>
      <c r="K79" s="17"/>
    </row>
    <row r="80" spans="1:11" s="9" customFormat="1" ht="94.5">
      <c r="A80" s="11" t="s">
        <v>235</v>
      </c>
      <c r="B80" s="11" t="s">
        <v>236</v>
      </c>
      <c r="C80" s="17"/>
      <c r="D80" s="17">
        <v>252860</v>
      </c>
      <c r="E80" s="17">
        <f t="shared" si="0"/>
        <v>252860</v>
      </c>
      <c r="F80" s="17"/>
      <c r="G80" s="17"/>
      <c r="H80" s="17"/>
      <c r="I80" s="17"/>
      <c r="J80" s="17"/>
      <c r="K80" s="17"/>
    </row>
    <row r="81" spans="1:11" s="9" customFormat="1" ht="130.5" customHeight="1">
      <c r="A81" s="11" t="s">
        <v>204</v>
      </c>
      <c r="B81" s="11" t="s">
        <v>205</v>
      </c>
      <c r="C81" s="17">
        <v>199949</v>
      </c>
      <c r="D81" s="17"/>
      <c r="E81" s="17">
        <f t="shared" si="0"/>
        <v>199949</v>
      </c>
      <c r="F81" s="17"/>
      <c r="G81" s="17"/>
      <c r="H81" s="17">
        <f t="shared" si="1"/>
        <v>0</v>
      </c>
      <c r="I81" s="17"/>
      <c r="J81" s="17"/>
      <c r="K81" s="17">
        <f t="shared" si="2"/>
        <v>0</v>
      </c>
    </row>
    <row r="82" spans="1:11" s="9" customFormat="1" ht="64.5" customHeight="1">
      <c r="A82" s="11" t="s">
        <v>212</v>
      </c>
      <c r="B82" s="11" t="s">
        <v>213</v>
      </c>
      <c r="C82" s="17"/>
      <c r="D82" s="17">
        <v>203822</v>
      </c>
      <c r="E82" s="17">
        <f t="shared" si="0"/>
        <v>203822</v>
      </c>
      <c r="F82" s="17"/>
      <c r="G82" s="17"/>
      <c r="H82" s="17"/>
      <c r="I82" s="17"/>
      <c r="J82" s="17"/>
      <c r="K82" s="17"/>
    </row>
    <row r="83" spans="1:11" s="9" customFormat="1" ht="22.5" customHeight="1">
      <c r="A83" s="11" t="s">
        <v>145</v>
      </c>
      <c r="B83" s="11" t="s">
        <v>187</v>
      </c>
      <c r="C83" s="24">
        <v>156384</v>
      </c>
      <c r="D83" s="24">
        <v>-156384</v>
      </c>
      <c r="E83" s="24"/>
      <c r="F83" s="24">
        <v>358124</v>
      </c>
      <c r="G83" s="24"/>
      <c r="H83" s="24">
        <f t="shared" si="1"/>
        <v>358124</v>
      </c>
      <c r="I83" s="24">
        <v>350924</v>
      </c>
      <c r="J83" s="24"/>
      <c r="K83" s="24">
        <f t="shared" si="2"/>
        <v>350924</v>
      </c>
    </row>
    <row r="84" spans="1:11" s="9" customFormat="1" ht="31.5">
      <c r="A84" s="4" t="s">
        <v>88</v>
      </c>
      <c r="B84" s="4" t="s">
        <v>87</v>
      </c>
      <c r="C84" s="15">
        <v>1806077</v>
      </c>
      <c r="D84" s="15">
        <f>D85+D86+D87+D88+D89+D91+D92+D93+D94+D95+D96+D97+D98+D99+D100+D101+D102+D104+D107+D106+D105</f>
        <v>186300</v>
      </c>
      <c r="E84" s="15">
        <f>E85+E86+E87+E88+E89+E91+E92+E93+E94+E95+E96+E97+E98+E99+E100+E101+E102+E104+E107+E106+E105</f>
        <v>1992377</v>
      </c>
      <c r="F84" s="15">
        <f>F85+F86+F87+F88+F89+F91+F92+F93+F94+F95+F96+F97+F98+F99+F100+F101+F102+F104+F107</f>
        <v>1786096</v>
      </c>
      <c r="G84" s="15">
        <v>0</v>
      </c>
      <c r="H84" s="15">
        <f aca="true" t="shared" si="3" ref="H84:H124">F84+G84</f>
        <v>1786096</v>
      </c>
      <c r="I84" s="15">
        <v>1913577</v>
      </c>
      <c r="J84" s="15">
        <v>0</v>
      </c>
      <c r="K84" s="15">
        <f aca="true" t="shared" si="4" ref="K84:K124">I84+J84</f>
        <v>1913577</v>
      </c>
    </row>
    <row r="85" spans="1:11" s="9" customFormat="1" ht="33" customHeight="1">
      <c r="A85" s="11" t="s">
        <v>111</v>
      </c>
      <c r="B85" s="11" t="s">
        <v>89</v>
      </c>
      <c r="C85" s="17">
        <v>894567</v>
      </c>
      <c r="D85" s="17"/>
      <c r="E85" s="17">
        <f aca="true" t="shared" si="5" ref="E85:E124">C85+D85</f>
        <v>894567</v>
      </c>
      <c r="F85" s="17">
        <v>1000116</v>
      </c>
      <c r="G85" s="17"/>
      <c r="H85" s="17">
        <f t="shared" si="3"/>
        <v>1000116</v>
      </c>
      <c r="I85" s="17">
        <v>1104085</v>
      </c>
      <c r="J85" s="17"/>
      <c r="K85" s="17">
        <f t="shared" si="4"/>
        <v>1104085</v>
      </c>
    </row>
    <row r="86" spans="1:11" s="9" customFormat="1" ht="32.25" customHeight="1">
      <c r="A86" s="11" t="s">
        <v>153</v>
      </c>
      <c r="B86" s="11" t="s">
        <v>90</v>
      </c>
      <c r="C86" s="17">
        <v>51891</v>
      </c>
      <c r="D86" s="17"/>
      <c r="E86" s="17">
        <f t="shared" si="5"/>
        <v>51891</v>
      </c>
      <c r="F86" s="17">
        <v>57029</v>
      </c>
      <c r="G86" s="17"/>
      <c r="H86" s="17">
        <f t="shared" si="3"/>
        <v>57029</v>
      </c>
      <c r="I86" s="17">
        <v>60840</v>
      </c>
      <c r="J86" s="17"/>
      <c r="K86" s="17">
        <f t="shared" si="4"/>
        <v>60840</v>
      </c>
    </row>
    <row r="87" spans="1:11" s="9" customFormat="1" ht="47.25" customHeight="1">
      <c r="A87" s="11" t="s">
        <v>146</v>
      </c>
      <c r="B87" s="11" t="s">
        <v>91</v>
      </c>
      <c r="C87" s="17">
        <v>60424</v>
      </c>
      <c r="D87" s="17"/>
      <c r="E87" s="17">
        <f t="shared" si="5"/>
        <v>60424</v>
      </c>
      <c r="F87" s="17">
        <v>64654</v>
      </c>
      <c r="G87" s="17"/>
      <c r="H87" s="17">
        <f t="shared" si="3"/>
        <v>64654</v>
      </c>
      <c r="I87" s="17">
        <v>69053</v>
      </c>
      <c r="J87" s="17"/>
      <c r="K87" s="17">
        <f t="shared" si="4"/>
        <v>69053</v>
      </c>
    </row>
    <row r="88" spans="1:11" s="9" customFormat="1" ht="47.25">
      <c r="A88" s="11" t="s">
        <v>128</v>
      </c>
      <c r="B88" s="11" t="s">
        <v>93</v>
      </c>
      <c r="C88" s="17">
        <v>392</v>
      </c>
      <c r="D88" s="17">
        <v>-93</v>
      </c>
      <c r="E88" s="17">
        <f t="shared" si="5"/>
        <v>299</v>
      </c>
      <c r="F88" s="17">
        <v>392</v>
      </c>
      <c r="G88" s="17"/>
      <c r="H88" s="17">
        <f t="shared" si="3"/>
        <v>392</v>
      </c>
      <c r="I88" s="17">
        <v>392</v>
      </c>
      <c r="J88" s="17"/>
      <c r="K88" s="17">
        <f t="shared" si="4"/>
        <v>392</v>
      </c>
    </row>
    <row r="89" spans="1:11" s="9" customFormat="1" ht="47.25">
      <c r="A89" s="11" t="s">
        <v>129</v>
      </c>
      <c r="B89" s="11" t="s">
        <v>92</v>
      </c>
      <c r="C89" s="17">
        <v>358</v>
      </c>
      <c r="D89" s="17"/>
      <c r="E89" s="17">
        <f t="shared" si="5"/>
        <v>358</v>
      </c>
      <c r="F89" s="17">
        <v>358</v>
      </c>
      <c r="G89" s="17"/>
      <c r="H89" s="17">
        <f t="shared" si="3"/>
        <v>358</v>
      </c>
      <c r="I89" s="17">
        <v>358</v>
      </c>
      <c r="J89" s="17"/>
      <c r="K89" s="17">
        <f t="shared" si="4"/>
        <v>358</v>
      </c>
    </row>
    <row r="90" spans="1:11" s="9" customFormat="1" ht="63" hidden="1">
      <c r="A90" s="11" t="s">
        <v>94</v>
      </c>
      <c r="B90" s="11" t="s">
        <v>117</v>
      </c>
      <c r="C90" s="7">
        <v>0</v>
      </c>
      <c r="D90" s="7"/>
      <c r="E90" s="7">
        <f t="shared" si="5"/>
        <v>0</v>
      </c>
      <c r="F90" s="7"/>
      <c r="G90" s="7"/>
      <c r="H90" s="7">
        <f t="shared" si="3"/>
        <v>0</v>
      </c>
      <c r="I90" s="7"/>
      <c r="J90" s="7"/>
      <c r="K90" s="7">
        <f t="shared" si="4"/>
        <v>0</v>
      </c>
    </row>
    <row r="91" spans="1:11" s="9" customFormat="1" ht="63">
      <c r="A91" s="11" t="s">
        <v>147</v>
      </c>
      <c r="B91" s="11" t="s">
        <v>95</v>
      </c>
      <c r="C91" s="17">
        <v>182</v>
      </c>
      <c r="D91" s="17"/>
      <c r="E91" s="17">
        <f t="shared" si="5"/>
        <v>182</v>
      </c>
      <c r="F91" s="17">
        <v>210</v>
      </c>
      <c r="G91" s="17"/>
      <c r="H91" s="17">
        <f t="shared" si="3"/>
        <v>210</v>
      </c>
      <c r="I91" s="17">
        <v>216</v>
      </c>
      <c r="J91" s="17"/>
      <c r="K91" s="17">
        <f t="shared" si="4"/>
        <v>216</v>
      </c>
    </row>
    <row r="92" spans="1:11" s="9" customFormat="1" ht="63">
      <c r="A92" s="11" t="s">
        <v>148</v>
      </c>
      <c r="B92" s="11" t="s">
        <v>96</v>
      </c>
      <c r="C92" s="17">
        <v>126</v>
      </c>
      <c r="D92" s="17"/>
      <c r="E92" s="17">
        <f t="shared" si="5"/>
        <v>126</v>
      </c>
      <c r="F92" s="17">
        <v>126</v>
      </c>
      <c r="G92" s="17"/>
      <c r="H92" s="17">
        <f t="shared" si="3"/>
        <v>126</v>
      </c>
      <c r="I92" s="17">
        <v>126</v>
      </c>
      <c r="J92" s="17"/>
      <c r="K92" s="17">
        <f t="shared" si="4"/>
        <v>126</v>
      </c>
    </row>
    <row r="93" spans="1:11" s="9" customFormat="1" ht="63">
      <c r="A93" s="11" t="s">
        <v>149</v>
      </c>
      <c r="B93" s="11" t="s">
        <v>97</v>
      </c>
      <c r="C93" s="17">
        <v>826</v>
      </c>
      <c r="D93" s="17"/>
      <c r="E93" s="17">
        <f t="shared" si="5"/>
        <v>826</v>
      </c>
      <c r="F93" s="17">
        <v>826</v>
      </c>
      <c r="G93" s="17"/>
      <c r="H93" s="17">
        <f t="shared" si="3"/>
        <v>826</v>
      </c>
      <c r="I93" s="17">
        <v>826</v>
      </c>
      <c r="J93" s="17"/>
      <c r="K93" s="17">
        <f t="shared" si="4"/>
        <v>826</v>
      </c>
    </row>
    <row r="94" spans="1:11" s="9" customFormat="1" ht="47.25">
      <c r="A94" s="11" t="s">
        <v>99</v>
      </c>
      <c r="B94" s="11" t="s">
        <v>98</v>
      </c>
      <c r="C94" s="17">
        <v>9789</v>
      </c>
      <c r="D94" s="17"/>
      <c r="E94" s="17">
        <f t="shared" si="5"/>
        <v>9789</v>
      </c>
      <c r="F94" s="17">
        <v>10668</v>
      </c>
      <c r="G94" s="17"/>
      <c r="H94" s="17">
        <f t="shared" si="3"/>
        <v>10668</v>
      </c>
      <c r="I94" s="17">
        <v>11354</v>
      </c>
      <c r="J94" s="17"/>
      <c r="K94" s="17">
        <f t="shared" si="4"/>
        <v>11354</v>
      </c>
    </row>
    <row r="95" spans="1:11" s="9" customFormat="1" ht="47.25">
      <c r="A95" s="11" t="s">
        <v>130</v>
      </c>
      <c r="B95" s="11" t="s">
        <v>100</v>
      </c>
      <c r="C95" s="17">
        <v>137787</v>
      </c>
      <c r="D95" s="17"/>
      <c r="E95" s="17">
        <f t="shared" si="5"/>
        <v>137787</v>
      </c>
      <c r="F95" s="17">
        <v>144995</v>
      </c>
      <c r="G95" s="17"/>
      <c r="H95" s="17">
        <f t="shared" si="3"/>
        <v>144995</v>
      </c>
      <c r="I95" s="17">
        <v>146066</v>
      </c>
      <c r="J95" s="17"/>
      <c r="K95" s="17">
        <f t="shared" si="4"/>
        <v>146066</v>
      </c>
    </row>
    <row r="96" spans="1:11" s="9" customFormat="1" ht="47.25">
      <c r="A96" s="11" t="s">
        <v>131</v>
      </c>
      <c r="B96" s="11" t="s">
        <v>101</v>
      </c>
      <c r="C96" s="17">
        <v>14243</v>
      </c>
      <c r="D96" s="17"/>
      <c r="E96" s="17">
        <f t="shared" si="5"/>
        <v>14243</v>
      </c>
      <c r="F96" s="17">
        <v>16369</v>
      </c>
      <c r="G96" s="17"/>
      <c r="H96" s="17">
        <f t="shared" si="3"/>
        <v>16369</v>
      </c>
      <c r="I96" s="17">
        <v>16369</v>
      </c>
      <c r="J96" s="17"/>
      <c r="K96" s="17">
        <f t="shared" si="4"/>
        <v>16369</v>
      </c>
    </row>
    <row r="97" spans="1:11" s="9" customFormat="1" ht="47.25" customHeight="1">
      <c r="A97" s="11" t="s">
        <v>150</v>
      </c>
      <c r="B97" s="11" t="s">
        <v>102</v>
      </c>
      <c r="C97" s="17">
        <v>6857</v>
      </c>
      <c r="D97" s="17"/>
      <c r="E97" s="17">
        <f t="shared" si="5"/>
        <v>6857</v>
      </c>
      <c r="F97" s="17">
        <v>7266</v>
      </c>
      <c r="G97" s="17"/>
      <c r="H97" s="17">
        <f t="shared" si="3"/>
        <v>7266</v>
      </c>
      <c r="I97" s="17">
        <v>7696</v>
      </c>
      <c r="J97" s="17"/>
      <c r="K97" s="17">
        <f t="shared" si="4"/>
        <v>7696</v>
      </c>
    </row>
    <row r="98" spans="1:11" s="9" customFormat="1" ht="63">
      <c r="A98" s="11" t="s">
        <v>178</v>
      </c>
      <c r="B98" s="11" t="s">
        <v>103</v>
      </c>
      <c r="C98" s="17">
        <v>388745</v>
      </c>
      <c r="D98" s="17"/>
      <c r="E98" s="17">
        <f t="shared" si="5"/>
        <v>388745</v>
      </c>
      <c r="F98" s="17">
        <v>405537</v>
      </c>
      <c r="G98" s="17"/>
      <c r="H98" s="17">
        <f t="shared" si="3"/>
        <v>405537</v>
      </c>
      <c r="I98" s="17">
        <v>414374</v>
      </c>
      <c r="J98" s="17"/>
      <c r="K98" s="17">
        <f t="shared" si="4"/>
        <v>414374</v>
      </c>
    </row>
    <row r="99" spans="1:11" s="9" customFormat="1" ht="159" customHeight="1">
      <c r="A99" s="11" t="s">
        <v>136</v>
      </c>
      <c r="B99" s="11" t="s">
        <v>104</v>
      </c>
      <c r="C99" s="17">
        <v>186541</v>
      </c>
      <c r="D99" s="17"/>
      <c r="E99" s="17">
        <f t="shared" si="5"/>
        <v>186541</v>
      </c>
      <c r="F99" s="17">
        <v>48847</v>
      </c>
      <c r="G99" s="17"/>
      <c r="H99" s="17">
        <f t="shared" si="3"/>
        <v>48847</v>
      </c>
      <c r="I99" s="17">
        <v>51523</v>
      </c>
      <c r="J99" s="17"/>
      <c r="K99" s="17">
        <f t="shared" si="4"/>
        <v>51523</v>
      </c>
    </row>
    <row r="100" spans="1:11" s="9" customFormat="1" ht="63">
      <c r="A100" s="11" t="s">
        <v>179</v>
      </c>
      <c r="B100" s="11" t="s">
        <v>105</v>
      </c>
      <c r="C100" s="17">
        <v>100</v>
      </c>
      <c r="D100" s="17"/>
      <c r="E100" s="17">
        <f t="shared" si="5"/>
        <v>100</v>
      </c>
      <c r="F100" s="17">
        <v>100</v>
      </c>
      <c r="G100" s="17"/>
      <c r="H100" s="17">
        <f t="shared" si="3"/>
        <v>100</v>
      </c>
      <c r="I100" s="17">
        <v>106</v>
      </c>
      <c r="J100" s="17"/>
      <c r="K100" s="17">
        <f t="shared" si="4"/>
        <v>106</v>
      </c>
    </row>
    <row r="101" spans="1:11" s="9" customFormat="1" ht="63" customHeight="1">
      <c r="A101" s="11" t="s">
        <v>180</v>
      </c>
      <c r="B101" s="11" t="s">
        <v>106</v>
      </c>
      <c r="C101" s="17">
        <v>5523</v>
      </c>
      <c r="D101" s="17"/>
      <c r="E101" s="17">
        <f t="shared" si="5"/>
        <v>5523</v>
      </c>
      <c r="F101" s="17">
        <v>6123</v>
      </c>
      <c r="G101" s="17"/>
      <c r="H101" s="17">
        <f t="shared" si="3"/>
        <v>6123</v>
      </c>
      <c r="I101" s="17">
        <v>6706</v>
      </c>
      <c r="J101" s="17"/>
      <c r="K101" s="17">
        <f t="shared" si="4"/>
        <v>6706</v>
      </c>
    </row>
    <row r="102" spans="1:11" s="9" customFormat="1" ht="78.75">
      <c r="A102" s="11" t="s">
        <v>151</v>
      </c>
      <c r="B102" s="11" t="s">
        <v>123</v>
      </c>
      <c r="C102" s="17">
        <v>12497</v>
      </c>
      <c r="D102" s="17"/>
      <c r="E102" s="17">
        <f t="shared" si="5"/>
        <v>12497</v>
      </c>
      <c r="F102" s="24">
        <v>13373</v>
      </c>
      <c r="G102" s="24"/>
      <c r="H102" s="24">
        <f t="shared" si="3"/>
        <v>13373</v>
      </c>
      <c r="I102" s="24">
        <v>14283</v>
      </c>
      <c r="J102" s="24"/>
      <c r="K102" s="24">
        <f t="shared" si="4"/>
        <v>14283</v>
      </c>
    </row>
    <row r="103" spans="1:11" s="9" customFormat="1" ht="94.5" hidden="1">
      <c r="A103" s="11"/>
      <c r="B103" s="11" t="s">
        <v>122</v>
      </c>
      <c r="C103" s="17">
        <v>0</v>
      </c>
      <c r="D103" s="17"/>
      <c r="E103" s="17">
        <f t="shared" si="5"/>
        <v>0</v>
      </c>
      <c r="F103" s="17"/>
      <c r="G103" s="17"/>
      <c r="H103" s="17">
        <f t="shared" si="3"/>
        <v>0</v>
      </c>
      <c r="I103" s="17"/>
      <c r="J103" s="17"/>
      <c r="K103" s="17">
        <f t="shared" si="4"/>
        <v>0</v>
      </c>
    </row>
    <row r="104" spans="1:11" s="9" customFormat="1" ht="47.25">
      <c r="A104" s="11" t="s">
        <v>200</v>
      </c>
      <c r="B104" s="11" t="s">
        <v>183</v>
      </c>
      <c r="C104" s="17">
        <v>1580</v>
      </c>
      <c r="D104" s="17">
        <v>568</v>
      </c>
      <c r="E104" s="17">
        <f t="shared" si="5"/>
        <v>2148</v>
      </c>
      <c r="F104" s="17">
        <v>1718</v>
      </c>
      <c r="G104" s="17"/>
      <c r="H104" s="17">
        <f t="shared" si="3"/>
        <v>1718</v>
      </c>
      <c r="I104" s="17">
        <v>1818</v>
      </c>
      <c r="J104" s="17"/>
      <c r="K104" s="17">
        <f t="shared" si="4"/>
        <v>1818</v>
      </c>
    </row>
    <row r="105" spans="1:11" s="9" customFormat="1" ht="47.25">
      <c r="A105" s="11" t="s">
        <v>232</v>
      </c>
      <c r="B105" s="11" t="s">
        <v>233</v>
      </c>
      <c r="C105" s="17"/>
      <c r="D105" s="17">
        <v>33649</v>
      </c>
      <c r="E105" s="17">
        <f t="shared" si="5"/>
        <v>33649</v>
      </c>
      <c r="F105" s="17"/>
      <c r="G105" s="17"/>
      <c r="H105" s="17"/>
      <c r="I105" s="17"/>
      <c r="J105" s="17"/>
      <c r="K105" s="17"/>
    </row>
    <row r="106" spans="1:11" s="9" customFormat="1" ht="94.5">
      <c r="A106" s="11" t="s">
        <v>222</v>
      </c>
      <c r="B106" s="11" t="s">
        <v>223</v>
      </c>
      <c r="C106" s="17"/>
      <c r="D106" s="17">
        <v>185825</v>
      </c>
      <c r="E106" s="17">
        <f t="shared" si="5"/>
        <v>185825</v>
      </c>
      <c r="F106" s="17"/>
      <c r="G106" s="17"/>
      <c r="H106" s="17"/>
      <c r="I106" s="17"/>
      <c r="J106" s="17"/>
      <c r="K106" s="17"/>
    </row>
    <row r="107" spans="1:11" s="9" customFormat="1" ht="22.5" customHeight="1">
      <c r="A107" s="11" t="s">
        <v>152</v>
      </c>
      <c r="B107" s="11" t="s">
        <v>184</v>
      </c>
      <c r="C107" s="17">
        <v>33649</v>
      </c>
      <c r="D107" s="17">
        <v>-33649</v>
      </c>
      <c r="E107" s="17"/>
      <c r="F107" s="24">
        <v>7389</v>
      </c>
      <c r="G107" s="24"/>
      <c r="H107" s="24">
        <f t="shared" si="3"/>
        <v>7389</v>
      </c>
      <c r="I107" s="24">
        <v>7386</v>
      </c>
      <c r="J107" s="24"/>
      <c r="K107" s="24">
        <f t="shared" si="4"/>
        <v>7386</v>
      </c>
    </row>
    <row r="108" spans="1:11" s="9" customFormat="1" ht="15.75">
      <c r="A108" s="13" t="s">
        <v>108</v>
      </c>
      <c r="B108" s="13" t="s">
        <v>107</v>
      </c>
      <c r="C108" s="5">
        <v>242076</v>
      </c>
      <c r="D108" s="5">
        <f>D109+D110+D111+D112+D113+D114+D115</f>
        <v>112022</v>
      </c>
      <c r="E108" s="5">
        <f t="shared" si="5"/>
        <v>354098</v>
      </c>
      <c r="F108" s="5">
        <f>F109+F110+F111+F112+F113</f>
        <v>271609</v>
      </c>
      <c r="G108" s="5">
        <v>0</v>
      </c>
      <c r="H108" s="5">
        <f t="shared" si="3"/>
        <v>271609</v>
      </c>
      <c r="I108" s="5">
        <v>190417</v>
      </c>
      <c r="J108" s="5">
        <v>0</v>
      </c>
      <c r="K108" s="5">
        <f t="shared" si="4"/>
        <v>190417</v>
      </c>
    </row>
    <row r="109" spans="1:11" s="9" customFormat="1" ht="47.25">
      <c r="A109" s="11" t="s">
        <v>181</v>
      </c>
      <c r="B109" s="11" t="s">
        <v>163</v>
      </c>
      <c r="C109" s="7">
        <v>3127</v>
      </c>
      <c r="D109" s="7"/>
      <c r="E109" s="7">
        <f t="shared" si="5"/>
        <v>3127</v>
      </c>
      <c r="F109" s="7">
        <v>3179</v>
      </c>
      <c r="G109" s="7"/>
      <c r="H109" s="7">
        <f t="shared" si="3"/>
        <v>3179</v>
      </c>
      <c r="I109" s="7">
        <v>3221</v>
      </c>
      <c r="J109" s="7"/>
      <c r="K109" s="7">
        <f t="shared" si="4"/>
        <v>3221</v>
      </c>
    </row>
    <row r="110" spans="1:11" s="9" customFormat="1" ht="47.25">
      <c r="A110" s="11" t="s">
        <v>182</v>
      </c>
      <c r="B110" s="11" t="s">
        <v>164</v>
      </c>
      <c r="C110" s="7">
        <v>964</v>
      </c>
      <c r="D110" s="7"/>
      <c r="E110" s="7">
        <f t="shared" si="5"/>
        <v>964</v>
      </c>
      <c r="F110" s="7">
        <v>972</v>
      </c>
      <c r="G110" s="7"/>
      <c r="H110" s="7">
        <f t="shared" si="3"/>
        <v>972</v>
      </c>
      <c r="I110" s="7">
        <v>981</v>
      </c>
      <c r="J110" s="7"/>
      <c r="K110" s="7">
        <f t="shared" si="4"/>
        <v>981</v>
      </c>
    </row>
    <row r="111" spans="1:11" s="9" customFormat="1" ht="157.5" hidden="1">
      <c r="A111" s="11" t="s">
        <v>109</v>
      </c>
      <c r="B111" s="11" t="s">
        <v>118</v>
      </c>
      <c r="C111" s="7">
        <v>0</v>
      </c>
      <c r="D111" s="7"/>
      <c r="E111" s="7">
        <f t="shared" si="5"/>
        <v>0</v>
      </c>
      <c r="F111" s="7"/>
      <c r="G111" s="7"/>
      <c r="H111" s="7">
        <f t="shared" si="3"/>
        <v>0</v>
      </c>
      <c r="I111" s="7"/>
      <c r="J111" s="7"/>
      <c r="K111" s="7">
        <f t="shared" si="4"/>
        <v>0</v>
      </c>
    </row>
    <row r="112" spans="1:11" s="9" customFormat="1" ht="94.5">
      <c r="A112" s="11" t="s">
        <v>65</v>
      </c>
      <c r="B112" s="11" t="s">
        <v>165</v>
      </c>
      <c r="C112" s="17">
        <v>188307</v>
      </c>
      <c r="D112" s="17"/>
      <c r="E112" s="17">
        <f t="shared" si="5"/>
        <v>188307</v>
      </c>
      <c r="F112" s="17">
        <v>214551</v>
      </c>
      <c r="G112" s="17"/>
      <c r="H112" s="17">
        <f t="shared" si="3"/>
        <v>214551</v>
      </c>
      <c r="I112" s="17">
        <v>186215</v>
      </c>
      <c r="J112" s="17"/>
      <c r="K112" s="17">
        <f t="shared" si="4"/>
        <v>186215</v>
      </c>
    </row>
    <row r="113" spans="1:11" s="9" customFormat="1" ht="96" customHeight="1">
      <c r="A113" s="11" t="s">
        <v>139</v>
      </c>
      <c r="B113" s="11" t="s">
        <v>190</v>
      </c>
      <c r="C113" s="17">
        <v>49678</v>
      </c>
      <c r="D113" s="17"/>
      <c r="E113" s="17">
        <f t="shared" si="5"/>
        <v>49678</v>
      </c>
      <c r="F113" s="24">
        <v>52907</v>
      </c>
      <c r="G113" s="24"/>
      <c r="H113" s="24">
        <f t="shared" si="3"/>
        <v>52907</v>
      </c>
      <c r="I113" s="24"/>
      <c r="J113" s="24"/>
      <c r="K113" s="24">
        <f t="shared" si="4"/>
        <v>0</v>
      </c>
    </row>
    <row r="114" spans="1:11" s="9" customFormat="1" ht="51" customHeight="1">
      <c r="A114" s="11" t="s">
        <v>225</v>
      </c>
      <c r="B114" s="11" t="s">
        <v>224</v>
      </c>
      <c r="C114" s="17"/>
      <c r="D114" s="17">
        <v>80049</v>
      </c>
      <c r="E114" s="17">
        <f t="shared" si="5"/>
        <v>80049</v>
      </c>
      <c r="F114" s="24"/>
      <c r="G114" s="24"/>
      <c r="H114" s="24"/>
      <c r="I114" s="24"/>
      <c r="J114" s="24"/>
      <c r="K114" s="24"/>
    </row>
    <row r="115" spans="1:11" s="9" customFormat="1" ht="70.5" customHeight="1">
      <c r="A115" s="11" t="s">
        <v>226</v>
      </c>
      <c r="B115" s="11" t="s">
        <v>245</v>
      </c>
      <c r="C115" s="17"/>
      <c r="D115" s="17">
        <v>31973</v>
      </c>
      <c r="E115" s="17">
        <f t="shared" si="5"/>
        <v>31973</v>
      </c>
      <c r="F115" s="24"/>
      <c r="G115" s="24"/>
      <c r="H115" s="24"/>
      <c r="I115" s="24"/>
      <c r="J115" s="24"/>
      <c r="K115" s="24"/>
    </row>
    <row r="116" spans="1:11" s="9" customFormat="1" ht="36.75" customHeight="1">
      <c r="A116" s="4" t="s">
        <v>228</v>
      </c>
      <c r="B116" s="13" t="s">
        <v>227</v>
      </c>
      <c r="C116" s="5">
        <f>C117</f>
        <v>0</v>
      </c>
      <c r="D116" s="5">
        <f>D117</f>
        <v>34</v>
      </c>
      <c r="E116" s="5">
        <f>E117</f>
        <v>34</v>
      </c>
      <c r="F116" s="24"/>
      <c r="G116" s="24"/>
      <c r="H116" s="24"/>
      <c r="I116" s="24"/>
      <c r="J116" s="24"/>
      <c r="K116" s="24"/>
    </row>
    <row r="117" spans="1:11" s="9" customFormat="1" ht="51" customHeight="1">
      <c r="A117" s="11" t="s">
        <v>229</v>
      </c>
      <c r="B117" s="11" t="s">
        <v>230</v>
      </c>
      <c r="C117" s="17"/>
      <c r="D117" s="17">
        <v>34</v>
      </c>
      <c r="E117" s="17">
        <f t="shared" si="5"/>
        <v>34</v>
      </c>
      <c r="F117" s="24"/>
      <c r="G117" s="24"/>
      <c r="H117" s="24"/>
      <c r="I117" s="24"/>
      <c r="J117" s="24"/>
      <c r="K117" s="24"/>
    </row>
    <row r="118" spans="1:11" s="9" customFormat="1" ht="51" customHeight="1">
      <c r="A118" s="4" t="s">
        <v>194</v>
      </c>
      <c r="B118" s="13" t="s">
        <v>195</v>
      </c>
      <c r="C118" s="5">
        <v>974420</v>
      </c>
      <c r="D118" s="5">
        <f>D119+D120+D121</f>
        <v>771926</v>
      </c>
      <c r="E118" s="5">
        <f t="shared" si="5"/>
        <v>1746346</v>
      </c>
      <c r="F118" s="5">
        <v>748215</v>
      </c>
      <c r="G118" s="5">
        <v>0</v>
      </c>
      <c r="H118" s="5">
        <f t="shared" si="3"/>
        <v>748215</v>
      </c>
      <c r="I118" s="5">
        <v>598314</v>
      </c>
      <c r="J118" s="5">
        <v>0</v>
      </c>
      <c r="K118" s="5">
        <f t="shared" si="4"/>
        <v>598314</v>
      </c>
    </row>
    <row r="119" spans="1:11" s="9" customFormat="1" ht="84.75" customHeight="1">
      <c r="A119" s="11" t="s">
        <v>137</v>
      </c>
      <c r="B119" s="11" t="s">
        <v>185</v>
      </c>
      <c r="C119" s="17">
        <v>368345</v>
      </c>
      <c r="D119" s="17">
        <v>601975</v>
      </c>
      <c r="E119" s="17">
        <f t="shared" si="5"/>
        <v>970320</v>
      </c>
      <c r="F119" s="17">
        <v>298315</v>
      </c>
      <c r="G119" s="17"/>
      <c r="H119" s="17">
        <f t="shared" si="3"/>
        <v>298315</v>
      </c>
      <c r="I119" s="17">
        <v>298314</v>
      </c>
      <c r="J119" s="17"/>
      <c r="K119" s="17">
        <f t="shared" si="4"/>
        <v>298314</v>
      </c>
    </row>
    <row r="120" spans="1:11" s="9" customFormat="1" ht="78.75">
      <c r="A120" s="11" t="s">
        <v>138</v>
      </c>
      <c r="B120" s="11" t="s">
        <v>201</v>
      </c>
      <c r="C120" s="17">
        <v>221500</v>
      </c>
      <c r="D120" s="17">
        <v>169951</v>
      </c>
      <c r="E120" s="17">
        <f t="shared" si="5"/>
        <v>391451</v>
      </c>
      <c r="F120" s="17">
        <v>449900</v>
      </c>
      <c r="G120" s="17"/>
      <c r="H120" s="17">
        <f t="shared" si="3"/>
        <v>449900</v>
      </c>
      <c r="I120" s="17">
        <v>300000</v>
      </c>
      <c r="J120" s="17"/>
      <c r="K120" s="17">
        <f t="shared" si="4"/>
        <v>300000</v>
      </c>
    </row>
    <row r="121" spans="1:11" s="9" customFormat="1" ht="94.5">
      <c r="A121" s="11" t="s">
        <v>206</v>
      </c>
      <c r="B121" s="11" t="s">
        <v>246</v>
      </c>
      <c r="C121" s="17">
        <v>384575</v>
      </c>
      <c r="D121" s="17"/>
      <c r="E121" s="17">
        <f t="shared" si="5"/>
        <v>384575</v>
      </c>
      <c r="F121" s="17"/>
      <c r="G121" s="17"/>
      <c r="H121" s="17">
        <f t="shared" si="3"/>
        <v>0</v>
      </c>
      <c r="I121" s="17"/>
      <c r="J121" s="17"/>
      <c r="K121" s="17">
        <f t="shared" si="4"/>
        <v>0</v>
      </c>
    </row>
    <row r="122" spans="1:11" s="9" customFormat="1" ht="15.75">
      <c r="A122" s="33" t="s">
        <v>154</v>
      </c>
      <c r="B122" s="34"/>
      <c r="C122" s="20">
        <v>38314902</v>
      </c>
      <c r="D122" s="20">
        <f>SUM(D9,D51)</f>
        <v>2593512</v>
      </c>
      <c r="E122" s="20">
        <f t="shared" si="5"/>
        <v>40908414</v>
      </c>
      <c r="F122" s="20">
        <v>41402755</v>
      </c>
      <c r="G122" s="20">
        <v>0</v>
      </c>
      <c r="H122" s="20">
        <f t="shared" si="3"/>
        <v>41402755</v>
      </c>
      <c r="I122" s="20">
        <v>39960009</v>
      </c>
      <c r="J122" s="20">
        <v>0</v>
      </c>
      <c r="K122" s="20">
        <f t="shared" si="4"/>
        <v>39960009</v>
      </c>
    </row>
    <row r="123" spans="1:11" ht="31.5">
      <c r="A123" s="13" t="s">
        <v>110</v>
      </c>
      <c r="B123" s="13" t="s">
        <v>67</v>
      </c>
      <c r="C123" s="19">
        <v>825203</v>
      </c>
      <c r="D123" s="19">
        <v>29475</v>
      </c>
      <c r="E123" s="19">
        <f t="shared" si="5"/>
        <v>854678</v>
      </c>
      <c r="F123" s="19">
        <v>876720</v>
      </c>
      <c r="G123" s="19"/>
      <c r="H123" s="19">
        <f t="shared" si="3"/>
        <v>876720</v>
      </c>
      <c r="I123" s="19">
        <v>927420</v>
      </c>
      <c r="J123" s="19"/>
      <c r="K123" s="19">
        <f t="shared" si="4"/>
        <v>927420</v>
      </c>
    </row>
    <row r="124" spans="1:11" ht="15.75">
      <c r="A124" s="33" t="s">
        <v>31</v>
      </c>
      <c r="B124" s="34"/>
      <c r="C124" s="5">
        <v>39140105</v>
      </c>
      <c r="D124" s="5">
        <f>SUM(D9,D51,D123)</f>
        <v>2622987</v>
      </c>
      <c r="E124" s="5">
        <f t="shared" si="5"/>
        <v>41763092</v>
      </c>
      <c r="F124" s="5">
        <v>42279475</v>
      </c>
      <c r="G124" s="5">
        <v>0</v>
      </c>
      <c r="H124" s="5">
        <f t="shared" si="3"/>
        <v>42279475</v>
      </c>
      <c r="I124" s="5">
        <v>40887429</v>
      </c>
      <c r="J124" s="5">
        <v>0</v>
      </c>
      <c r="K124" s="5">
        <f t="shared" si="4"/>
        <v>40887429</v>
      </c>
    </row>
    <row r="126" ht="15.75" hidden="1">
      <c r="B126" s="6" t="s">
        <v>155</v>
      </c>
    </row>
    <row r="127" ht="15.75" hidden="1">
      <c r="B127" s="6" t="s">
        <v>156</v>
      </c>
    </row>
    <row r="128" ht="15.75" hidden="1">
      <c r="B128" s="6" t="s">
        <v>157</v>
      </c>
    </row>
    <row r="129" ht="15.75" hidden="1">
      <c r="B129" s="6" t="s">
        <v>158</v>
      </c>
    </row>
    <row r="130" ht="15.75" hidden="1">
      <c r="B130" s="6" t="s">
        <v>160</v>
      </c>
    </row>
    <row r="131" ht="15.75" hidden="1">
      <c r="B131" s="6" t="s">
        <v>161</v>
      </c>
    </row>
    <row r="132" spans="2:11" ht="15.75" hidden="1">
      <c r="B132" s="6" t="s">
        <v>162</v>
      </c>
      <c r="C132" s="21"/>
      <c r="D132" s="21"/>
      <c r="E132" s="21"/>
      <c r="F132" s="21"/>
      <c r="G132" s="21"/>
      <c r="H132" s="21"/>
      <c r="I132" s="21"/>
      <c r="J132" s="21"/>
      <c r="K132" s="21"/>
    </row>
    <row r="133" ht="15.75" hidden="1">
      <c r="B133" s="6" t="s">
        <v>159</v>
      </c>
    </row>
    <row r="134" ht="15.75" hidden="1"/>
    <row r="135" spans="2:4" ht="15.75" hidden="1">
      <c r="B135" s="26" t="s">
        <v>210</v>
      </c>
      <c r="D135" s="12">
        <v>-93</v>
      </c>
    </row>
    <row r="136" spans="2:4" ht="15.75" hidden="1">
      <c r="B136" s="26" t="s">
        <v>214</v>
      </c>
      <c r="D136" s="12">
        <f>568+203822</f>
        <v>204390</v>
      </c>
    </row>
    <row r="137" spans="2:4" ht="15.75" hidden="1">
      <c r="B137" s="26" t="s">
        <v>158</v>
      </c>
      <c r="D137" s="12">
        <f>95458+46994+4387+57820+185825+80049+31973+34+252860</f>
        <v>755400</v>
      </c>
    </row>
    <row r="138" spans="2:4" ht="15.75" hidden="1">
      <c r="B138" s="26" t="s">
        <v>234</v>
      </c>
      <c r="D138" s="12">
        <v>601975</v>
      </c>
    </row>
    <row r="139" spans="2:4" ht="15.75" hidden="1">
      <c r="B139" s="26" t="s">
        <v>237</v>
      </c>
      <c r="D139" s="12">
        <f>16700+680000+156000+860000-956000+169951</f>
        <v>926651</v>
      </c>
    </row>
    <row r="140" spans="2:4" ht="15.75" hidden="1">
      <c r="B140" s="26" t="s">
        <v>243</v>
      </c>
      <c r="D140" s="12">
        <f>104869+320</f>
        <v>105189</v>
      </c>
    </row>
    <row r="141" ht="15.75" hidden="1">
      <c r="B141" s="26" t="s">
        <v>242</v>
      </c>
    </row>
    <row r="142" spans="2:4" ht="15.75" hidden="1">
      <c r="B142" s="26" t="s">
        <v>211</v>
      </c>
      <c r="D142" s="12">
        <f>SUM(D135:D141)</f>
        <v>2593512</v>
      </c>
    </row>
    <row r="143" ht="15.75" hidden="1">
      <c r="D143" s="12">
        <f>D124-D142</f>
        <v>29475</v>
      </c>
    </row>
    <row r="144" ht="15.75">
      <c r="D144" s="12">
        <f>D51-D142</f>
        <v>0</v>
      </c>
    </row>
  </sheetData>
  <mergeCells count="6">
    <mergeCell ref="A124:B124"/>
    <mergeCell ref="A122:B122"/>
    <mergeCell ref="A6:K6"/>
    <mergeCell ref="A1:K1"/>
    <mergeCell ref="A2:K2"/>
    <mergeCell ref="A3:K3"/>
  </mergeCells>
  <printOptions horizontalCentered="1"/>
  <pageMargins left="0.1968503937007874" right="0.2362204724409449" top="0.7874015748031497" bottom="0.3937007874015748" header="0.3937007874015748" footer="0.1574803149606299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2009-03-31T08:19:57Z</cp:lastPrinted>
  <dcterms:created xsi:type="dcterms:W3CDTF">2004-11-16T05:58:34Z</dcterms:created>
  <dcterms:modified xsi:type="dcterms:W3CDTF">2009-04-03T11:06:03Z</dcterms:modified>
  <cp:category/>
  <cp:version/>
  <cp:contentType/>
  <cp:contentStatus/>
</cp:coreProperties>
</file>