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5055" yWindow="90" windowWidth="23220" windowHeight="11700"/>
  </bookViews>
  <sheets>
    <sheet name="Лист1" sheetId="1" r:id="rId1"/>
  </sheets>
  <definedNames>
    <definedName name="_xlnm._FilterDatabase" localSheetId="0" hidden="1">Лист1!$B$7:$H$7</definedName>
    <definedName name="_xlnm.Print_Titles" localSheetId="0">Лист1!$7:$7</definedName>
    <definedName name="_xlnm.Print_Area" localSheetId="0">Лист1!$B$1:$L$109</definedName>
  </definedNames>
  <calcPr calcId="145621"/>
</workbook>
</file>

<file path=xl/calcChain.xml><?xml version="1.0" encoding="utf-8"?>
<calcChain xmlns="http://schemas.openxmlformats.org/spreadsheetml/2006/main">
  <c r="L102" i="1" l="1"/>
  <c r="L108" i="1" l="1"/>
  <c r="L107" i="1"/>
  <c r="L106" i="1" s="1"/>
  <c r="K107" i="1"/>
  <c r="K106" i="1" s="1"/>
  <c r="L99" i="1"/>
  <c r="K98" i="1"/>
  <c r="L81" i="1"/>
  <c r="K80" i="1"/>
  <c r="K55" i="1"/>
  <c r="L52" i="1"/>
  <c r="K51" i="1"/>
  <c r="L48" i="1"/>
  <c r="L47" i="1"/>
  <c r="K47" i="1"/>
  <c r="L44" i="1"/>
  <c r="L42" i="1"/>
  <c r="L39" i="1"/>
  <c r="L36" i="1"/>
  <c r="K35" i="1"/>
  <c r="L34" i="1"/>
  <c r="L33" i="1" s="1"/>
  <c r="K33" i="1"/>
  <c r="L29" i="1"/>
  <c r="K28" i="1"/>
  <c r="L28" i="1" s="1"/>
  <c r="L25" i="1" s="1"/>
  <c r="L27" i="1"/>
  <c r="L26" i="1"/>
  <c r="K25" i="1"/>
  <c r="L23" i="1"/>
  <c r="L22" i="1"/>
  <c r="L21" i="1"/>
  <c r="L20" i="1"/>
  <c r="K20" i="1"/>
  <c r="L17" i="1"/>
  <c r="K16" i="1"/>
  <c r="L15" i="1"/>
  <c r="L14" i="1"/>
  <c r="K14" i="1"/>
  <c r="L13" i="1"/>
  <c r="L12" i="1"/>
  <c r="K12" i="1"/>
  <c r="L11" i="1"/>
  <c r="L10" i="1"/>
  <c r="L9" i="1"/>
  <c r="K9" i="1"/>
  <c r="K8" i="1" s="1"/>
  <c r="K50" i="1" l="1"/>
  <c r="K49" i="1"/>
  <c r="K109" i="1" s="1"/>
  <c r="J29" i="1"/>
  <c r="H28" i="1"/>
  <c r="J28" i="1"/>
  <c r="I55" i="1" l="1"/>
  <c r="J60" i="1"/>
  <c r="L60" i="1" s="1"/>
  <c r="I28" i="1" l="1"/>
  <c r="J108" i="1"/>
  <c r="J107" i="1" s="1"/>
  <c r="J106" i="1" s="1"/>
  <c r="I107" i="1"/>
  <c r="I106" i="1" s="1"/>
  <c r="H107" i="1"/>
  <c r="H106" i="1" s="1"/>
  <c r="J100" i="1"/>
  <c r="L100" i="1" s="1"/>
  <c r="J99" i="1"/>
  <c r="I98" i="1"/>
  <c r="J81" i="1"/>
  <c r="I80" i="1"/>
  <c r="J66" i="1"/>
  <c r="L66" i="1" s="1"/>
  <c r="J67" i="1"/>
  <c r="L67" i="1" s="1"/>
  <c r="G55" i="1"/>
  <c r="J52" i="1"/>
  <c r="I51" i="1"/>
  <c r="I50" i="1" s="1"/>
  <c r="G51" i="1"/>
  <c r="G50" i="1"/>
  <c r="G49" i="1" s="1"/>
  <c r="J48" i="1"/>
  <c r="I47" i="1"/>
  <c r="J47" i="1"/>
  <c r="H47" i="1"/>
  <c r="G47" i="1"/>
  <c r="J44" i="1"/>
  <c r="H44" i="1"/>
  <c r="J42" i="1"/>
  <c r="H42" i="1"/>
  <c r="J39" i="1"/>
  <c r="H39" i="1"/>
  <c r="J36" i="1"/>
  <c r="I35" i="1"/>
  <c r="G35" i="1"/>
  <c r="J34" i="1"/>
  <c r="J33" i="1" s="1"/>
  <c r="I33" i="1"/>
  <c r="G33" i="1"/>
  <c r="H33" i="1"/>
  <c r="F28" i="1"/>
  <c r="J27" i="1"/>
  <c r="J26" i="1"/>
  <c r="H26" i="1"/>
  <c r="I25" i="1"/>
  <c r="G25" i="1"/>
  <c r="J23" i="1"/>
  <c r="H23" i="1"/>
  <c r="J22" i="1"/>
  <c r="J21" i="1"/>
  <c r="I20" i="1"/>
  <c r="G20" i="1"/>
  <c r="H20" i="1"/>
  <c r="J17" i="1"/>
  <c r="I16" i="1"/>
  <c r="G16" i="1"/>
  <c r="J15" i="1"/>
  <c r="J14" i="1" s="1"/>
  <c r="I14" i="1"/>
  <c r="H14" i="1"/>
  <c r="G14" i="1"/>
  <c r="J13" i="1"/>
  <c r="I12" i="1"/>
  <c r="J12" i="1"/>
  <c r="H12" i="1"/>
  <c r="G12" i="1"/>
  <c r="J11" i="1"/>
  <c r="J10" i="1"/>
  <c r="H10" i="1"/>
  <c r="I9" i="1"/>
  <c r="H9" i="1"/>
  <c r="G9" i="1"/>
  <c r="G8" i="1"/>
  <c r="J9" i="1" l="1"/>
  <c r="J20" i="1"/>
  <c r="I49" i="1"/>
  <c r="I8" i="1"/>
  <c r="G56" i="1"/>
  <c r="G68" i="1"/>
  <c r="F76" i="1"/>
  <c r="H76" i="1" s="1"/>
  <c r="J76" i="1" s="1"/>
  <c r="L76" i="1" s="1"/>
  <c r="F71" i="1"/>
  <c r="H71" i="1" s="1"/>
  <c r="J71" i="1" s="1"/>
  <c r="L71" i="1" s="1"/>
  <c r="F70" i="1"/>
  <c r="H70" i="1" s="1"/>
  <c r="J70" i="1" s="1"/>
  <c r="L70" i="1" s="1"/>
  <c r="H67" i="1"/>
  <c r="H66" i="1"/>
  <c r="F67" i="1"/>
  <c r="F66" i="1"/>
  <c r="I109" i="1" l="1"/>
  <c r="F104" i="1"/>
  <c r="H104" i="1" s="1"/>
  <c r="J104" i="1" s="1"/>
  <c r="L104" i="1" s="1"/>
  <c r="G57" i="1" l="1"/>
  <c r="F23" i="1" l="1"/>
  <c r="H54" i="1" l="1"/>
  <c r="J54" i="1" s="1"/>
  <c r="L54" i="1" s="1"/>
  <c r="F99" i="1" l="1"/>
  <c r="H99" i="1" s="1"/>
  <c r="F95" i="1"/>
  <c r="H95" i="1" s="1"/>
  <c r="J95" i="1" s="1"/>
  <c r="L95" i="1" s="1"/>
  <c r="F78" i="1"/>
  <c r="H78" i="1" s="1"/>
  <c r="J78" i="1" s="1"/>
  <c r="L78" i="1" s="1"/>
  <c r="F65" i="1"/>
  <c r="H65" i="1" s="1"/>
  <c r="J65" i="1" s="1"/>
  <c r="L65" i="1" s="1"/>
  <c r="F64" i="1"/>
  <c r="H64" i="1" s="1"/>
  <c r="J64" i="1" s="1"/>
  <c r="L64" i="1" s="1"/>
  <c r="F63" i="1"/>
  <c r="H63" i="1" s="1"/>
  <c r="J63" i="1" s="1"/>
  <c r="L63" i="1" s="1"/>
  <c r="G59" i="1"/>
  <c r="F59" i="1"/>
  <c r="F58" i="1"/>
  <c r="H58" i="1" s="1"/>
  <c r="J58" i="1" s="1"/>
  <c r="L58" i="1" l="1"/>
  <c r="H59" i="1"/>
  <c r="J59" i="1" s="1"/>
  <c r="L59" i="1" s="1"/>
  <c r="F79" i="1"/>
  <c r="H79" i="1" s="1"/>
  <c r="J79" i="1" s="1"/>
  <c r="L79" i="1" s="1"/>
  <c r="F77" i="1"/>
  <c r="H77" i="1" s="1"/>
  <c r="J77" i="1" s="1"/>
  <c r="L77" i="1" s="1"/>
  <c r="F68" i="1" l="1"/>
  <c r="H68" i="1" s="1"/>
  <c r="J68" i="1" s="1"/>
  <c r="L68" i="1" s="1"/>
  <c r="F57" i="1" l="1"/>
  <c r="H57" i="1" l="1"/>
  <c r="J57" i="1" s="1"/>
  <c r="L57" i="1" s="1"/>
  <c r="F75" i="1"/>
  <c r="H75" i="1" s="1"/>
  <c r="J75" i="1" s="1"/>
  <c r="L75" i="1" s="1"/>
  <c r="F56" i="1"/>
  <c r="H56" i="1" l="1"/>
  <c r="J56" i="1" s="1"/>
  <c r="G107" i="1"/>
  <c r="H105" i="1"/>
  <c r="J105" i="1" s="1"/>
  <c r="L105" i="1" s="1"/>
  <c r="G98" i="1"/>
  <c r="G80" i="1"/>
  <c r="F34" i="1"/>
  <c r="F33" i="1" s="1"/>
  <c r="F22" i="1"/>
  <c r="H22" i="1" s="1"/>
  <c r="L56" i="1" l="1"/>
  <c r="H34" i="1"/>
  <c r="G106" i="1" l="1"/>
  <c r="H25" i="1" l="1"/>
  <c r="J25" i="1"/>
  <c r="G109" i="1"/>
  <c r="E51" i="1" l="1"/>
  <c r="F52" i="1"/>
  <c r="H52" i="1" s="1"/>
  <c r="F53" i="1" l="1"/>
  <c r="F51" i="1" l="1"/>
  <c r="H53" i="1"/>
  <c r="F108" i="1"/>
  <c r="E107" i="1"/>
  <c r="E106" i="1" s="1"/>
  <c r="D107" i="1"/>
  <c r="D106" i="1" s="1"/>
  <c r="F101" i="1"/>
  <c r="H101" i="1" s="1"/>
  <c r="F103" i="1"/>
  <c r="H103" i="1" s="1"/>
  <c r="J103" i="1" s="1"/>
  <c r="L103" i="1" s="1"/>
  <c r="F100" i="1"/>
  <c r="E98" i="1"/>
  <c r="J101" i="1" l="1"/>
  <c r="H98" i="1"/>
  <c r="H51" i="1"/>
  <c r="J53" i="1"/>
  <c r="F98" i="1"/>
  <c r="H100" i="1"/>
  <c r="F107" i="1"/>
  <c r="F106" i="1" s="1"/>
  <c r="H108" i="1"/>
  <c r="F82" i="1"/>
  <c r="H82" i="1" s="1"/>
  <c r="J82" i="1" s="1"/>
  <c r="F83" i="1"/>
  <c r="H83" i="1" s="1"/>
  <c r="J83" i="1" s="1"/>
  <c r="L83" i="1" s="1"/>
  <c r="F84" i="1"/>
  <c r="H84" i="1" s="1"/>
  <c r="J84" i="1" s="1"/>
  <c r="L84" i="1" s="1"/>
  <c r="F85" i="1"/>
  <c r="H85" i="1" s="1"/>
  <c r="J85" i="1" s="1"/>
  <c r="L85" i="1" s="1"/>
  <c r="F86" i="1"/>
  <c r="H86" i="1" s="1"/>
  <c r="J86" i="1" s="1"/>
  <c r="L86" i="1" s="1"/>
  <c r="F87" i="1"/>
  <c r="H87" i="1" s="1"/>
  <c r="J87" i="1" s="1"/>
  <c r="L87" i="1" s="1"/>
  <c r="F88" i="1"/>
  <c r="H88" i="1" s="1"/>
  <c r="J88" i="1" s="1"/>
  <c r="L88" i="1" s="1"/>
  <c r="F89" i="1"/>
  <c r="H89" i="1" s="1"/>
  <c r="J89" i="1" s="1"/>
  <c r="L89" i="1" s="1"/>
  <c r="F90" i="1"/>
  <c r="H90" i="1" s="1"/>
  <c r="J90" i="1" s="1"/>
  <c r="L90" i="1" s="1"/>
  <c r="F91" i="1"/>
  <c r="H91" i="1" s="1"/>
  <c r="J91" i="1" s="1"/>
  <c r="L91" i="1" s="1"/>
  <c r="F92" i="1"/>
  <c r="H92" i="1" s="1"/>
  <c r="J92" i="1" s="1"/>
  <c r="L92" i="1" s="1"/>
  <c r="F93" i="1"/>
  <c r="H93" i="1" s="1"/>
  <c r="J93" i="1" s="1"/>
  <c r="L93" i="1" s="1"/>
  <c r="F94" i="1"/>
  <c r="H94" i="1" s="1"/>
  <c r="J94" i="1" s="1"/>
  <c r="L94" i="1" s="1"/>
  <c r="F96" i="1"/>
  <c r="H96" i="1" s="1"/>
  <c r="J96" i="1" s="1"/>
  <c r="L96" i="1" s="1"/>
  <c r="F97" i="1"/>
  <c r="H97" i="1" s="1"/>
  <c r="J97" i="1" s="1"/>
  <c r="L97" i="1" s="1"/>
  <c r="F81" i="1"/>
  <c r="E80" i="1"/>
  <c r="D80" i="1"/>
  <c r="F74" i="1"/>
  <c r="H74" i="1" s="1"/>
  <c r="J74" i="1" s="1"/>
  <c r="L74" i="1" s="1"/>
  <c r="F62" i="1"/>
  <c r="F69" i="1"/>
  <c r="H69" i="1" s="1"/>
  <c r="J69" i="1" s="1"/>
  <c r="L69" i="1" s="1"/>
  <c r="F72" i="1"/>
  <c r="H72" i="1" s="1"/>
  <c r="J72" i="1" s="1"/>
  <c r="L72" i="1" s="1"/>
  <c r="F73" i="1"/>
  <c r="H73" i="1" s="1"/>
  <c r="J73" i="1" s="1"/>
  <c r="L73" i="1" s="1"/>
  <c r="F61" i="1"/>
  <c r="E55" i="1"/>
  <c r="D55" i="1"/>
  <c r="F48" i="1"/>
  <c r="E47" i="1"/>
  <c r="D47" i="1"/>
  <c r="F44" i="1"/>
  <c r="F42" i="1"/>
  <c r="F39" i="1"/>
  <c r="F37" i="1"/>
  <c r="F38" i="1"/>
  <c r="H38" i="1" s="1"/>
  <c r="J38" i="1" s="1"/>
  <c r="L38" i="1" s="1"/>
  <c r="F36" i="1"/>
  <c r="H36" i="1" s="1"/>
  <c r="E35" i="1"/>
  <c r="D35" i="1"/>
  <c r="F31" i="1"/>
  <c r="H31" i="1" s="1"/>
  <c r="J31" i="1" s="1"/>
  <c r="L31" i="1" s="1"/>
  <c r="F32" i="1"/>
  <c r="H32" i="1" s="1"/>
  <c r="F29" i="1"/>
  <c r="H29" i="1" s="1"/>
  <c r="F30" i="1"/>
  <c r="H30" i="1" s="1"/>
  <c r="J30" i="1" s="1"/>
  <c r="L30" i="1" s="1"/>
  <c r="F27" i="1"/>
  <c r="H27" i="1" s="1"/>
  <c r="F26" i="1"/>
  <c r="E25" i="1"/>
  <c r="D25" i="1"/>
  <c r="F21" i="1"/>
  <c r="E20" i="1"/>
  <c r="F18" i="1"/>
  <c r="H18" i="1" s="1"/>
  <c r="F19" i="1"/>
  <c r="H19" i="1" s="1"/>
  <c r="J19" i="1" s="1"/>
  <c r="L19" i="1" s="1"/>
  <c r="F17" i="1"/>
  <c r="H17" i="1" s="1"/>
  <c r="E16" i="1"/>
  <c r="D16" i="1"/>
  <c r="F15" i="1"/>
  <c r="H15" i="1" s="1"/>
  <c r="E14" i="1"/>
  <c r="D14" i="1"/>
  <c r="F13" i="1"/>
  <c r="E12" i="1"/>
  <c r="D12" i="1"/>
  <c r="F11" i="1"/>
  <c r="H11" i="1" s="1"/>
  <c r="F10" i="1"/>
  <c r="E9" i="1"/>
  <c r="D9" i="1"/>
  <c r="L82" i="1" l="1"/>
  <c r="L80" i="1" s="1"/>
  <c r="J80" i="1"/>
  <c r="L101" i="1"/>
  <c r="L98" i="1" s="1"/>
  <c r="J98" i="1"/>
  <c r="J51" i="1"/>
  <c r="L53" i="1"/>
  <c r="L51" i="1" s="1"/>
  <c r="J18" i="1"/>
  <c r="H16" i="1"/>
  <c r="F14" i="1"/>
  <c r="F55" i="1"/>
  <c r="F80" i="1"/>
  <c r="H21" i="1"/>
  <c r="F20" i="1"/>
  <c r="F25" i="1"/>
  <c r="F47" i="1"/>
  <c r="H48" i="1"/>
  <c r="H81" i="1"/>
  <c r="H80" i="1" s="1"/>
  <c r="F9" i="1"/>
  <c r="F12" i="1"/>
  <c r="H13" i="1"/>
  <c r="H62" i="1"/>
  <c r="J62" i="1" s="1"/>
  <c r="L62" i="1" s="1"/>
  <c r="F35" i="1"/>
  <c r="H37" i="1"/>
  <c r="H61" i="1"/>
  <c r="J61" i="1" s="1"/>
  <c r="E50" i="1"/>
  <c r="E49" i="1" s="1"/>
  <c r="F16" i="1"/>
  <c r="E8" i="1"/>
  <c r="J50" i="1" l="1"/>
  <c r="J49" i="1" s="1"/>
  <c r="L61" i="1"/>
  <c r="L55" i="1" s="1"/>
  <c r="J55" i="1"/>
  <c r="J16" i="1"/>
  <c r="L18" i="1"/>
  <c r="L16" i="1" s="1"/>
  <c r="L50" i="1"/>
  <c r="L49" i="1" s="1"/>
  <c r="H35" i="1"/>
  <c r="H8" i="1" s="1"/>
  <c r="J37" i="1"/>
  <c r="F50" i="1"/>
  <c r="F49" i="1" s="1"/>
  <c r="H55" i="1"/>
  <c r="H50" i="1" s="1"/>
  <c r="H49" i="1" s="1"/>
  <c r="E109" i="1"/>
  <c r="F8" i="1"/>
  <c r="D98" i="1"/>
  <c r="D51" i="1"/>
  <c r="J35" i="1" l="1"/>
  <c r="J8" i="1" s="1"/>
  <c r="J109" i="1" s="1"/>
  <c r="L37" i="1"/>
  <c r="L35" i="1" s="1"/>
  <c r="L8" i="1"/>
  <c r="L109" i="1" s="1"/>
  <c r="H109" i="1"/>
  <c r="F109" i="1"/>
  <c r="D50" i="1"/>
  <c r="D49" i="1" s="1"/>
  <c r="D20" i="1"/>
  <c r="D8" i="1" s="1"/>
  <c r="D109" i="1" l="1"/>
</calcChain>
</file>

<file path=xl/sharedStrings.xml><?xml version="1.0" encoding="utf-8"?>
<sst xmlns="http://schemas.openxmlformats.org/spreadsheetml/2006/main" count="219" uniqueCount="215">
  <si>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</si>
  <si>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</si>
  <si>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</si>
  <si>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</si>
  <si>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</si>
  <si>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</si>
  <si>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</si>
  <si>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</si>
  <si>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</si>
  <si>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</si>
  <si>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</si>
  <si>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</si>
  <si>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</si>
  <si>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</si>
  <si>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</si>
  <si>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</si>
  <si>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</si>
  <si>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</si>
  <si>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</si>
  <si>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</si>
  <si>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</si>
  <si>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</si>
  <si>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</si>
  <si>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</si>
  <si>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</si>
  <si>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</si>
  <si>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</si>
  <si>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</si>
  <si>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</si>
  <si>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</si>
  <si>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</si>
  <si>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</si>
  <si>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</si>
  <si>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</si>
  <si>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</si>
  <si>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</si>
  <si>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</si>
  <si>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</si>
  <si>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</si>
  <si>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</si>
  <si>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</si>
  <si>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</si>
  <si>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</si>
  <si>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</si>
  <si>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</si>
  <si>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</si>
  <si>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</si>
  <si>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</si>
  <si>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</si>
  <si>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</si>
  <si>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</si>
  <si>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</si>
  <si>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</si>
  <si>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</si>
  <si>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</si>
  <si>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</si>
  <si>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</si>
  <si>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</si>
  <si>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</si>
  <si>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</si>
  <si>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</si>
  <si>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</si>
  <si>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</si>
  <si>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</si>
  <si>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</si>
  <si>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</si>
  <si>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</si>
  <si>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</si>
  <si>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</si>
  <si>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</si>
  <si>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</si>
  <si>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</si>
  <si>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</si>
  <si>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</si>
  <si>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</si>
  <si>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</si>
  <si>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</si>
  <si>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</si>
  <si>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</si>
  <si>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</si>
  <si>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</si>
  <si>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</si>
  <si>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</si>
  <si>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000 1 13 01000 00 0000 130</t>
  </si>
  <si>
    <t>Доходы от оказания платных услуг (работ)</t>
  </si>
  <si>
    <t>000 1 13 02000 00 0000 130</t>
  </si>
  <si>
    <t>Доходы от компенсации затрат государства</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</si>
  <si>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</si>
  <si>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</si>
  <si>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</si>
  <si>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</si>
  <si>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</si>
  <si>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</si>
  <si>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</si>
  <si>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000 2 03 02040 02 0000 180</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</si>
  <si>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</si>
  <si>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</si>
  <si>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 xml:space="preserve">Дотации бюджетам субъектов Российской Федерации на поддержку мер по обеспечению сбалансированности бюджетов
</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</si>
  <si>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</si>
  <si>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</si>
  <si>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</si>
  <si>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</si>
  <si>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000 2 02 25541 02 0000 151</t>
  </si>
  <si>
    <t>000 2 02 25542 02 0000 151</t>
  </si>
  <si>
    <t>Субсидии бюджетам субъектов Российской Федерации на повышение продуктивности крупного рогатого скота молочного направления</t>
  </si>
  <si>
    <t>000 2 02 25543 02 0000 151</t>
  </si>
  <si>
    <t>Субсидии бюджетам субъектов Российской Федерации на оказание содействия достижению целевых показателей реализации региональных программ развития агропромышленного комплекса</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</si>
  <si>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</si>
  <si>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</si>
  <si>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</si>
  <si>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</si>
  <si>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</si>
  <si>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</si>
  <si>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</si>
  <si>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</si>
  <si>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</si>
  <si>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</si>
  <si>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</si>
  <si>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</si>
  <si>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</si>
  <si>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</si>
  <si>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</si>
  <si>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</si>
  <si>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</si>
  <si>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</si>
  <si>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</si>
  <si>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</si>
  <si>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</si>
  <si>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</si>
  <si>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</si>
  <si>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</si>
  <si>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</si>
  <si>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000 2 02 15002 02 0000 151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</si>
  <si>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</si>
  <si>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</si>
  <si>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</si>
  <si>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</si>
  <si>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</si>
  <si>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</si>
  <si>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</si>
  <si>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</si>
  <si>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</si>
  <si>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</si>
  <si>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</si>
  <si>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</si>
  <si>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</si>
  <si>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000 2 02 35135 02 0000 151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</si>
  <si>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</si>
  <si>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000 2 02 35900 02 0000 151</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</si>
  <si>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</si>
  <si>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</si>
  <si>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</si>
  <si>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</si>
  <si>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</si>
  <si>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2017 год
(руб.)</t>
  </si>
  <si>
    <t>000 2 02 40000 00 0000 151</t>
  </si>
  <si>
    <t>000 2 02 35240 02 0000 151</t>
  </si>
  <si>
    <t>Поправки 2017</t>
  </si>
  <si>
    <t>Дотации бюджетам субъектов Российской Федерации на выравнивание бюджетной обеспеченности</t>
  </si>
  <si>
    <t>000 2 02 15001 02 0000 151</t>
  </si>
  <si>
    <t>000 2 02 49999 02 0000 151</t>
  </si>
  <si>
    <t>Прочие межбюджетные трансферты, передаваемые бюджетам субъектов Российской Федерации</t>
  </si>
  <si>
    <t xml:space="preserve"> к Закону Ярославской области</t>
  </si>
  <si>
    <t>Уточнение
февраля</t>
  </si>
  <si>
    <t>000 2 02 20051 02 0000 151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</si>
  <si>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</si>
  <si>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</si>
  <si>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000 2 02 25544 02 0000 151</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</si>
  <si>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</si>
  <si>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</si>
  <si>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</si>
  <si>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</si>
  <si>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000 2 02 25555 02 0000 151</t>
  </si>
  <si>
    <t>000 2 02 25560 02 0000 151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</si>
  <si>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</si>
  <si>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поддержку обустройства мест массового отдыха населения (городских парков)</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</si>
  <si>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</si>
  <si>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</si>
  <si>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 xml:space="preserve">000 2 02 25027 02 0000 151
</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</si>
  <si>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</si>
  <si>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000 2 02 25084 02 0000 151</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</si>
  <si>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</si>
  <si>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</si>
  <si>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</si>
  <si>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</si>
  <si>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000 2 02 25558 02 0000 151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</si>
  <si>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</si>
  <si>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</si>
  <si>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000 2 02 45136 02 0000 151</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</si>
  <si>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</si>
  <si>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000 2 02 15009 02 0000 151</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</si>
  <si>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</si>
  <si>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Прогнозируемые доходы областного бюджета на 2017 год в соответствии с классификацией доходов бюджетов Российской Федерации</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</si>
  <si>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</si>
  <si>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</si>
  <si>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</si>
  <si>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</si>
  <si>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</si>
  <si>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</si>
  <si>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</si>
  <si>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</si>
  <si>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</si>
  <si>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000 2 02 25527 02 0000 151</t>
  </si>
  <si>
    <t>000 2 02 25545 02 0000 151</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</si>
  <si>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</si>
  <si>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Уточнение
апреля</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</si>
  <si>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</si>
  <si>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</si>
  <si>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</si>
  <si>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         </t>
  </si>
  <si>
    <t>Уточнение
июня</t>
  </si>
  <si>
    <t>Приложение 1</t>
  </si>
  <si>
    <t>000 2 02 45154 02 0000 151</t>
  </si>
  <si>
    <t xml:space="preserve">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
</t>
  </si>
  <si>
    <t>от 08.06.2017 № 22-з</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</si>
</sst>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0"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z val="12"/>
      <name val="Times New Roman"/>
      <family val="1"/>
      <charset val="204"/>
    </font>
    <font>
      <b/>
      <sz val="11"/>
      <name val="Times New Roman"/>
      <family val="1"/>
      <charset val="204"/>
    </font>
    <font>
      <i/>
      <sz val="11"/>
      <name val="Times New Roman"/>
      <family val="1"/>
      <charset val="204"/>
    </font>
    <font>
      <i/>
      <sz val="12"/>
      <color theme="1"/>
      <name val="Times New Roman"/>
      <family val="1"/>
      <charset val="204"/>
    </font>
    <font>
      <i/>
      <sz val="11.5"/>
      <name val="Times New Roman"/>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2" fillId="0" borderId="0"/>
    <xf numFmtId="164" fontId="12" fillId="0" borderId="0" applyFont="0" applyFill="0" applyBorder="0" applyAlignment="0" applyProtection="0"/>
  </cellStyleXfs>
  <cellXfs count="56">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2" fillId="2" borderId="1" xfId="0" applyNumberFormat="1" applyFont="1" applyFill="1" applyBorder="1" applyAlignment="1">
      <alignment horizontal="right"/>
    </xf>
    <xf numFmtId="3" fontId="8" fillId="2" borderId="1" xfId="0" applyNumberFormat="1" applyFont="1" applyFill="1" applyBorder="1" applyAlignment="1">
      <alignment horizontal="right" wrapText="1"/>
    </xf>
    <xf numFmtId="0" fontId="3" fillId="2" borderId="0" xfId="0" applyFont="1" applyFill="1" applyBorder="1"/>
    <xf numFmtId="0" fontId="2" fillId="2" borderId="0" xfId="0" applyFont="1" applyFill="1" applyAlignment="1"/>
    <xf numFmtId="0" fontId="13" fillId="2" borderId="1" xfId="0" applyFont="1" applyFill="1" applyBorder="1" applyAlignment="1">
      <alignment horizontal="left" vertical="top"/>
    </xf>
    <xf numFmtId="0" fontId="14" fillId="2" borderId="1" xfId="0" applyFont="1" applyFill="1" applyBorder="1" applyAlignment="1">
      <alignment vertical="top"/>
    </xf>
    <xf numFmtId="0" fontId="15" fillId="2" borderId="1" xfId="0" applyFont="1" applyFill="1" applyBorder="1" applyAlignment="1">
      <alignment horizontal="left" vertical="top" wrapText="1"/>
    </xf>
    <xf numFmtId="3" fontId="15" fillId="2" borderId="1" xfId="0" applyNumberFormat="1" applyFont="1" applyFill="1" applyBorder="1" applyAlignment="1">
      <alignment horizontal="right" wrapText="1"/>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1" xfId="0" applyFont="1" applyFill="1" applyBorder="1"/>
    <xf numFmtId="3" fontId="10" fillId="2" borderId="1" xfId="0" applyNumberFormat="1" applyFont="1" applyFill="1" applyBorder="1" applyAlignment="1">
      <alignment horizontal="right" wrapText="1"/>
    </xf>
    <xf numFmtId="0" fontId="16" fillId="2" borderId="1" xfId="0" applyFont="1" applyFill="1" applyBorder="1"/>
    <xf numFmtId="3" fontId="16" fillId="2" borderId="1" xfId="0" applyNumberFormat="1" applyFont="1" applyFill="1" applyBorder="1"/>
    <xf numFmtId="3" fontId="3" fillId="2" borderId="1" xfId="0" applyNumberFormat="1" applyFont="1" applyFill="1" applyBorder="1"/>
    <xf numFmtId="3" fontId="17" fillId="2" borderId="1" xfId="0" applyNumberFormat="1" applyFont="1" applyFill="1" applyBorder="1"/>
    <xf numFmtId="0" fontId="14" fillId="2" borderId="1" xfId="0" applyFont="1" applyFill="1" applyBorder="1"/>
    <xf numFmtId="0" fontId="2" fillId="2" borderId="0" xfId="0" applyFont="1" applyFill="1" applyAlignment="1">
      <alignment horizontal="right"/>
    </xf>
    <xf numFmtId="164" fontId="3" fillId="2" borderId="0" xfId="3" applyFont="1" applyFill="1"/>
    <xf numFmtId="0" fontId="18" fillId="2" borderId="1" xfId="0" applyFont="1" applyFill="1" applyBorder="1" applyAlignment="1">
      <alignment vertical="top"/>
    </xf>
    <xf numFmtId="0" fontId="18" fillId="2" borderId="2" xfId="0" applyFont="1" applyFill="1" applyBorder="1" applyAlignment="1">
      <alignment vertical="top" wrapText="1"/>
    </xf>
    <xf numFmtId="3" fontId="2" fillId="2" borderId="1" xfId="0" applyNumberFormat="1" applyFont="1" applyFill="1" applyBorder="1" applyAlignment="1">
      <alignment horizontal="center" vertical="center" wrapText="1"/>
    </xf>
    <xf numFmtId="3" fontId="8" fillId="3" borderId="1" xfId="0" applyNumberFormat="1" applyFont="1" applyFill="1" applyBorder="1" applyAlignment="1">
      <alignment horizontal="right"/>
    </xf>
    <xf numFmtId="1" fontId="8" fillId="2" borderId="1" xfId="0" applyNumberFormat="1" applyFont="1" applyFill="1" applyBorder="1" applyAlignment="1">
      <alignment horizontal="right"/>
    </xf>
    <xf numFmtId="3" fontId="3" fillId="2" borderId="0" xfId="0" applyNumberFormat="1" applyFont="1" applyFill="1" applyBorder="1"/>
    <xf numFmtId="0" fontId="19" fillId="2" borderId="1" xfId="0" applyFont="1" applyFill="1" applyBorder="1" applyAlignment="1">
      <alignment vertical="top" wrapText="1"/>
    </xf>
    <xf numFmtId="3" fontId="2" fillId="3" borderId="1" xfId="0" applyNumberFormat="1" applyFont="1" applyFill="1" applyBorder="1" applyAlignment="1">
      <alignment horizontal="center" vertical="center" wrapText="1"/>
    </xf>
    <xf numFmtId="3" fontId="7" fillId="2" borderId="3" xfId="0" applyNumberFormat="1" applyFont="1" applyFill="1" applyBorder="1" applyAlignment="1">
      <alignment horizontal="right"/>
    </xf>
    <xf numFmtId="0" fontId="8" fillId="2" borderId="4" xfId="0" applyFont="1" applyFill="1" applyBorder="1" applyAlignment="1">
      <alignment horizontal="left" vertical="top" wrapText="1"/>
    </xf>
    <xf numFmtId="0" fontId="8" fillId="2" borderId="4" xfId="0" applyFont="1" applyFill="1" applyBorder="1" applyAlignment="1">
      <alignment vertical="top" wrapText="1"/>
    </xf>
    <xf numFmtId="0" fontId="8" fillId="2" borderId="5" xfId="0" applyFont="1" applyFill="1" applyBorder="1" applyAlignment="1">
      <alignment horizontal="left" vertical="top" wrapText="1"/>
    </xf>
    <xf numFmtId="0" fontId="8" fillId="2" borderId="5" xfId="0" applyFont="1" applyFill="1" applyBorder="1" applyAlignment="1">
      <alignment vertical="top" wrapText="1"/>
    </xf>
    <xf numFmtId="0" fontId="18" fillId="2" borderId="1" xfId="0" applyFont="1" applyFill="1" applyBorder="1" applyAlignment="1">
      <alignment horizontal="justify" vertical="center" wrapText="1"/>
    </xf>
    <xf numFmtId="3" fontId="2" fillId="2" borderId="1" xfId="0" applyNumberFormat="1" applyFont="1" applyFill="1" applyBorder="1" applyAlignment="1">
      <alignment horizontal="right"/>
    </xf>
    <xf numFmtId="3" fontId="7" fillId="2" borderId="1" xfId="0" applyNumberFormat="1" applyFont="1" applyFill="1" applyBorder="1"/>
    <xf numFmtId="0" fontId="2" fillId="2" borderId="1" xfId="0" applyFont="1" applyFill="1" applyBorder="1"/>
    <xf numFmtId="0" fontId="7" fillId="2" borderId="1" xfId="0" applyFont="1" applyFill="1" applyBorder="1" applyAlignment="1">
      <alignment horizontal="left"/>
    </xf>
    <xf numFmtId="0" fontId="4" fillId="2" borderId="0" xfId="0" applyFont="1" applyFill="1" applyAlignment="1">
      <alignment horizontal="center" wrapText="1"/>
    </xf>
  </cellXfs>
  <cellStyles count="4">
    <cellStyle name="Обычный" xfId="0" builtinId="0"/>
    <cellStyle name="Обычный 2" xfId="2"/>
    <cellStyle name="Обычный_Tmp1" xfId="1"/>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tabSelected="1" view="pageBreakPreview" zoomScaleSheetLayoutView="100" workbookViewId="0">
      <selection activeCell="L4" sqref="L4"/>
    </sheetView>
  </sheetViews>
  <sheetFormatPr defaultColWidth="9.140625" defaultRowHeight="15.75" x14ac:dyDescent="0.25"/>
  <cols>
    <col min="1" max="1" width="1" style="10" customWidth="1"/>
    <col min="2" max="2" width="27.85546875" style="11" customWidth="1"/>
    <col min="3" max="3" width="48.7109375" style="21" customWidth="1"/>
    <col min="4" max="4" width="15.5703125" style="10" hidden="1" customWidth="1"/>
    <col min="5" max="5" width="20.5703125" style="10" hidden="1" customWidth="1"/>
    <col min="6" max="6" width="15.85546875" style="10" hidden="1" customWidth="1"/>
    <col min="7" max="7" width="16.85546875" style="10" hidden="1" customWidth="1"/>
    <col min="8" max="8" width="15.42578125" style="10" hidden="1" customWidth="1"/>
    <col min="9" max="9" width="15.85546875" style="10" hidden="1" customWidth="1"/>
    <col min="10" max="11" width="15.42578125" style="10" hidden="1" customWidth="1"/>
    <col min="12" max="12" width="15.42578125" style="10" customWidth="1"/>
    <col min="13" max="13" width="16.140625" style="10" customWidth="1"/>
    <col min="14" max="14" width="15.7109375" style="10" bestFit="1" customWidth="1"/>
    <col min="15" max="16384" width="9.140625" style="10"/>
  </cols>
  <sheetData>
    <row r="1" spans="1:13" x14ac:dyDescent="0.25">
      <c r="B1" s="21"/>
      <c r="C1" s="10"/>
      <c r="I1" s="21"/>
      <c r="J1" s="35"/>
      <c r="K1" s="35"/>
      <c r="L1" s="35" t="s">
        <v>211</v>
      </c>
      <c r="M1" s="21"/>
    </row>
    <row r="2" spans="1:13" x14ac:dyDescent="0.25">
      <c r="B2" s="21"/>
      <c r="C2" s="10"/>
      <c r="I2" s="21"/>
      <c r="J2" s="35"/>
      <c r="K2" s="35"/>
      <c r="L2" s="35" t="s">
        <v>162</v>
      </c>
      <c r="M2" s="21"/>
    </row>
    <row r="3" spans="1:13" ht="24" customHeight="1" x14ac:dyDescent="0.25">
      <c r="B3" s="21"/>
      <c r="C3" s="10"/>
      <c r="I3" s="21"/>
      <c r="J3" s="35"/>
      <c r="K3" s="35"/>
      <c r="L3" s="35" t="s">
        <v>214</v>
      </c>
      <c r="M3" s="21"/>
    </row>
    <row r="4" spans="1:13" x14ac:dyDescent="0.25">
      <c r="C4" s="35"/>
      <c r="J4" s="10" t="s">
        <v>209</v>
      </c>
    </row>
    <row r="5" spans="1:13" ht="52.5" customHeight="1" x14ac:dyDescent="0.3">
      <c r="B5" s="55" t="s">
        <v>192</v>
      </c>
      <c r="C5" s="55"/>
      <c r="D5" s="55"/>
      <c r="E5" s="55"/>
      <c r="F5" s="55"/>
      <c r="G5" s="55"/>
      <c r="H5" s="55"/>
      <c r="I5" s="55"/>
      <c r="J5" s="55"/>
      <c r="K5" s="55"/>
      <c r="L5" s="55"/>
    </row>
    <row r="6" spans="1:13" ht="18.75" x14ac:dyDescent="0.3">
      <c r="B6" s="12"/>
      <c r="C6" s="13"/>
      <c r="D6" s="12"/>
    </row>
    <row r="7" spans="1:13" ht="40.5" customHeight="1" x14ac:dyDescent="0.25">
      <c r="A7" s="14"/>
      <c r="B7" s="15" t="s">
        <v>0</v>
      </c>
      <c r="C7" s="15" t="s">
        <v>1</v>
      </c>
      <c r="D7" s="16" t="s">
        <v>154</v>
      </c>
      <c r="E7" s="16" t="s">
        <v>157</v>
      </c>
      <c r="F7" s="39" t="s">
        <v>154</v>
      </c>
      <c r="G7" s="39" t="s">
        <v>163</v>
      </c>
      <c r="H7" s="39" t="s">
        <v>154</v>
      </c>
      <c r="I7" s="39" t="s">
        <v>205</v>
      </c>
      <c r="J7" s="39" t="s">
        <v>154</v>
      </c>
      <c r="K7" s="44" t="s">
        <v>210</v>
      </c>
      <c r="L7" s="39" t="s">
        <v>154</v>
      </c>
    </row>
    <row r="8" spans="1:13" ht="21" customHeight="1" x14ac:dyDescent="0.25">
      <c r="B8" s="17" t="s">
        <v>2</v>
      </c>
      <c r="C8" s="17" t="s">
        <v>3</v>
      </c>
      <c r="D8" s="1">
        <f>SUM(D9+D12+D14+D16+D20+D23+D25+D35+D39+D42+D44+D47)</f>
        <v>49371232000</v>
      </c>
      <c r="E8" s="1">
        <f t="shared" ref="E8:F8" si="0">SUM(E9+E12+E14+E16+E20+E23+E25+E35+E39+E42+E44+E47)</f>
        <v>-1441220000</v>
      </c>
      <c r="F8" s="1">
        <f t="shared" si="0"/>
        <v>47930012000</v>
      </c>
      <c r="G8" s="1">
        <f>SUM(G9+G12+G14+G16+G20+G23+G25+G35+G39+G42+G44+G47)</f>
        <v>11000000</v>
      </c>
      <c r="H8" s="1">
        <f>SUM(H9+H12+H14+H16+H20+H23+H25+H35+H39+H42+H44+H47)</f>
        <v>47941012000</v>
      </c>
      <c r="I8" s="1">
        <f t="shared" ref="I8:J8" si="1">SUM(I9+I12+I14+I16+I20+I23+I25+I35+I39+I42+I44+I47)</f>
        <v>1868358491</v>
      </c>
      <c r="J8" s="1">
        <f t="shared" si="1"/>
        <v>49809370491</v>
      </c>
      <c r="K8" s="1">
        <f t="shared" ref="K8:L8" si="2">SUM(K9+K12+K14+K16+K20+K23+K25+K35+K39+K42+K44+K47)</f>
        <v>0</v>
      </c>
      <c r="L8" s="1">
        <f t="shared" si="2"/>
        <v>49809370491</v>
      </c>
    </row>
    <row r="9" spans="1:13" ht="17.25" customHeight="1" x14ac:dyDescent="0.25">
      <c r="B9" s="17" t="s">
        <v>60</v>
      </c>
      <c r="C9" s="17" t="s">
        <v>4</v>
      </c>
      <c r="D9" s="1">
        <f>D10+D11</f>
        <v>28042379000</v>
      </c>
      <c r="E9" s="1">
        <f t="shared" ref="E9" si="3">E10+E11</f>
        <v>11245000</v>
      </c>
      <c r="F9" s="1">
        <f t="shared" ref="F9:L9" si="4">F10+F11</f>
        <v>28053624000</v>
      </c>
      <c r="G9" s="1">
        <f t="shared" si="4"/>
        <v>0</v>
      </c>
      <c r="H9" s="1">
        <f t="shared" si="4"/>
        <v>28053624000</v>
      </c>
      <c r="I9" s="1">
        <f t="shared" si="4"/>
        <v>1868358491</v>
      </c>
      <c r="J9" s="1">
        <f t="shared" si="4"/>
        <v>29921982491</v>
      </c>
      <c r="K9" s="1">
        <f t="shared" si="4"/>
        <v>0</v>
      </c>
      <c r="L9" s="1">
        <f t="shared" si="4"/>
        <v>29921982491</v>
      </c>
    </row>
    <row r="10" spans="1:13" ht="21.75" customHeight="1" x14ac:dyDescent="0.25">
      <c r="B10" s="7" t="s">
        <v>61</v>
      </c>
      <c r="C10" s="7" t="s">
        <v>5</v>
      </c>
      <c r="D10" s="18">
        <v>13183920000</v>
      </c>
      <c r="E10" s="28"/>
      <c r="F10" s="18">
        <f>D10+E10</f>
        <v>13183920000</v>
      </c>
      <c r="G10" s="28"/>
      <c r="H10" s="18">
        <f>F10+G10</f>
        <v>13183920000</v>
      </c>
      <c r="I10" s="51">
        <v>1868358491</v>
      </c>
      <c r="J10" s="18">
        <f>H10+I10</f>
        <v>15052278491</v>
      </c>
      <c r="K10" s="51"/>
      <c r="L10" s="51">
        <f>J10+K10</f>
        <v>15052278491</v>
      </c>
    </row>
    <row r="11" spans="1:13" ht="18" customHeight="1" x14ac:dyDescent="0.25">
      <c r="B11" s="7" t="s">
        <v>59</v>
      </c>
      <c r="C11" s="7" t="s">
        <v>6</v>
      </c>
      <c r="D11" s="18">
        <v>14858459000</v>
      </c>
      <c r="E11" s="28">
        <v>11245000</v>
      </c>
      <c r="F11" s="18">
        <f>D11+E11</f>
        <v>14869704000</v>
      </c>
      <c r="G11" s="28"/>
      <c r="H11" s="18">
        <f>F11+G11</f>
        <v>14869704000</v>
      </c>
      <c r="I11" s="28"/>
      <c r="J11" s="18">
        <f>H11+I11</f>
        <v>14869704000</v>
      </c>
      <c r="K11" s="28"/>
      <c r="L11" s="51">
        <f>J11+K11</f>
        <v>14869704000</v>
      </c>
    </row>
    <row r="12" spans="1:13" ht="52.5" customHeight="1" x14ac:dyDescent="0.25">
      <c r="B12" s="17" t="s">
        <v>7</v>
      </c>
      <c r="C12" s="17" t="s">
        <v>8</v>
      </c>
      <c r="D12" s="1">
        <f>D13</f>
        <v>11217200000</v>
      </c>
      <c r="E12" s="1">
        <f t="shared" ref="E12" si="5">E13</f>
        <v>-1453768000</v>
      </c>
      <c r="F12" s="1">
        <f>F13</f>
        <v>9763432000</v>
      </c>
      <c r="G12" s="1">
        <f>G13</f>
        <v>0</v>
      </c>
      <c r="H12" s="1">
        <f>H13</f>
        <v>9763432000</v>
      </c>
      <c r="I12" s="1">
        <f t="shared" ref="I12:L12" si="6">I13</f>
        <v>0</v>
      </c>
      <c r="J12" s="1">
        <f t="shared" si="6"/>
        <v>9763432000</v>
      </c>
      <c r="K12" s="1">
        <f t="shared" si="6"/>
        <v>0</v>
      </c>
      <c r="L12" s="1">
        <f t="shared" si="6"/>
        <v>9763432000</v>
      </c>
    </row>
    <row r="13" spans="1:13" ht="50.25" customHeight="1" x14ac:dyDescent="0.25">
      <c r="B13" s="7" t="s">
        <v>9</v>
      </c>
      <c r="C13" s="7" t="s">
        <v>10</v>
      </c>
      <c r="D13" s="18">
        <v>11217200000</v>
      </c>
      <c r="E13" s="28">
        <v>-1453768000</v>
      </c>
      <c r="F13" s="18">
        <f>D13+E13</f>
        <v>9763432000</v>
      </c>
      <c r="G13" s="18"/>
      <c r="H13" s="18">
        <f>F13+G13</f>
        <v>9763432000</v>
      </c>
      <c r="I13" s="18"/>
      <c r="J13" s="18">
        <f>H13+I13</f>
        <v>9763432000</v>
      </c>
      <c r="K13" s="51"/>
      <c r="L13" s="51">
        <f>J13+K13</f>
        <v>9763432000</v>
      </c>
    </row>
    <row r="14" spans="1:13" ht="23.25" customHeight="1" x14ac:dyDescent="0.25">
      <c r="B14" s="17" t="s">
        <v>57</v>
      </c>
      <c r="C14" s="17" t="s">
        <v>11</v>
      </c>
      <c r="D14" s="1">
        <f>D15</f>
        <v>1890381000</v>
      </c>
      <c r="E14" s="1">
        <f t="shared" ref="E14:F14" si="7">E15</f>
        <v>0</v>
      </c>
      <c r="F14" s="1">
        <f t="shared" si="7"/>
        <v>1890381000</v>
      </c>
      <c r="G14" s="1">
        <f>G15</f>
        <v>0</v>
      </c>
      <c r="H14" s="1">
        <f>H15</f>
        <v>1890381000</v>
      </c>
      <c r="I14" s="1">
        <f t="shared" ref="I14:L14" si="8">I15</f>
        <v>0</v>
      </c>
      <c r="J14" s="1">
        <f t="shared" si="8"/>
        <v>1890381000</v>
      </c>
      <c r="K14" s="1">
        <f t="shared" si="8"/>
        <v>0</v>
      </c>
      <c r="L14" s="1">
        <f t="shared" si="8"/>
        <v>1890381000</v>
      </c>
    </row>
    <row r="15" spans="1:13" ht="33.75" customHeight="1" x14ac:dyDescent="0.25">
      <c r="B15" s="7" t="s">
        <v>58</v>
      </c>
      <c r="C15" s="7" t="s">
        <v>12</v>
      </c>
      <c r="D15" s="18">
        <v>1890381000</v>
      </c>
      <c r="E15" s="28"/>
      <c r="F15" s="18">
        <f>D15+E15</f>
        <v>1890381000</v>
      </c>
      <c r="G15" s="28"/>
      <c r="H15" s="18">
        <f>F15+G15</f>
        <v>1890381000</v>
      </c>
      <c r="I15" s="28"/>
      <c r="J15" s="18">
        <f>H15+I15</f>
        <v>1890381000</v>
      </c>
      <c r="K15" s="28"/>
      <c r="L15" s="51">
        <f>J15+K15</f>
        <v>1890381000</v>
      </c>
    </row>
    <row r="16" spans="1:13" ht="22.5" customHeight="1" x14ac:dyDescent="0.25">
      <c r="B16" s="17" t="s">
        <v>53</v>
      </c>
      <c r="C16" s="17" t="s">
        <v>13</v>
      </c>
      <c r="D16" s="1">
        <f>SUM(D17:D19)</f>
        <v>7177056000</v>
      </c>
      <c r="E16" s="1">
        <f t="shared" ref="E16:F16" si="9">SUM(E17:E19)</f>
        <v>0</v>
      </c>
      <c r="F16" s="1">
        <f t="shared" si="9"/>
        <v>7177056000</v>
      </c>
      <c r="G16" s="1">
        <f t="shared" ref="G16:L16" si="10">SUM(G17:G19)</f>
        <v>0</v>
      </c>
      <c r="H16" s="1">
        <f t="shared" si="10"/>
        <v>7177056000</v>
      </c>
      <c r="I16" s="1">
        <f t="shared" si="10"/>
        <v>0</v>
      </c>
      <c r="J16" s="1">
        <f t="shared" si="10"/>
        <v>7177056000</v>
      </c>
      <c r="K16" s="1">
        <f t="shared" si="10"/>
        <v>0</v>
      </c>
      <c r="L16" s="1">
        <f t="shared" si="10"/>
        <v>7177056000</v>
      </c>
    </row>
    <row r="17" spans="2:12" ht="19.5" customHeight="1" x14ac:dyDescent="0.25">
      <c r="B17" s="7" t="s">
        <v>54</v>
      </c>
      <c r="C17" s="7" t="s">
        <v>14</v>
      </c>
      <c r="D17" s="18">
        <v>6279600000</v>
      </c>
      <c r="E17" s="28"/>
      <c r="F17" s="18">
        <f>D17+E17</f>
        <v>6279600000</v>
      </c>
      <c r="G17" s="28"/>
      <c r="H17" s="18">
        <f>F17+G17</f>
        <v>6279600000</v>
      </c>
      <c r="I17" s="28"/>
      <c r="J17" s="18">
        <f>H17+I17</f>
        <v>6279600000</v>
      </c>
      <c r="K17" s="28"/>
      <c r="L17" s="51">
        <f>J17+K17</f>
        <v>6279600000</v>
      </c>
    </row>
    <row r="18" spans="2:12" ht="21" customHeight="1" x14ac:dyDescent="0.25">
      <c r="B18" s="7" t="s">
        <v>55</v>
      </c>
      <c r="C18" s="7" t="s">
        <v>15</v>
      </c>
      <c r="D18" s="18">
        <v>894600000</v>
      </c>
      <c r="E18" s="28"/>
      <c r="F18" s="18">
        <f t="shared" ref="F18:F19" si="11">D18+E18</f>
        <v>894600000</v>
      </c>
      <c r="G18" s="28"/>
      <c r="H18" s="18">
        <f t="shared" ref="H18:H19" si="12">F18+G18</f>
        <v>894600000</v>
      </c>
      <c r="I18" s="28"/>
      <c r="J18" s="18">
        <f t="shared" ref="J18:J19" si="13">H18+I18</f>
        <v>894600000</v>
      </c>
      <c r="K18" s="28"/>
      <c r="L18" s="51">
        <f t="shared" ref="L18:L19" si="14">J18+K18</f>
        <v>894600000</v>
      </c>
    </row>
    <row r="19" spans="2:12" ht="21.75" customHeight="1" x14ac:dyDescent="0.25">
      <c r="B19" s="7" t="s">
        <v>67</v>
      </c>
      <c r="C19" s="7" t="s">
        <v>68</v>
      </c>
      <c r="D19" s="18">
        <v>2856000</v>
      </c>
      <c r="E19" s="28"/>
      <c r="F19" s="18">
        <f t="shared" si="11"/>
        <v>2856000</v>
      </c>
      <c r="G19" s="28"/>
      <c r="H19" s="18">
        <f t="shared" si="12"/>
        <v>2856000</v>
      </c>
      <c r="I19" s="28"/>
      <c r="J19" s="18">
        <f t="shared" si="13"/>
        <v>2856000</v>
      </c>
      <c r="K19" s="28"/>
      <c r="L19" s="51">
        <f t="shared" si="14"/>
        <v>2856000</v>
      </c>
    </row>
    <row r="20" spans="2:12" ht="34.5" customHeight="1" x14ac:dyDescent="0.25">
      <c r="B20" s="17" t="s">
        <v>56</v>
      </c>
      <c r="C20" s="17" t="s">
        <v>16</v>
      </c>
      <c r="D20" s="1">
        <f>D21+D22</f>
        <v>10316000</v>
      </c>
      <c r="E20" s="1">
        <f t="shared" ref="E20" si="15">E21+E22</f>
        <v>1288000</v>
      </c>
      <c r="F20" s="1">
        <f>F21+F22</f>
        <v>11604000</v>
      </c>
      <c r="G20" s="1">
        <f>G21+G22</f>
        <v>0</v>
      </c>
      <c r="H20" s="1">
        <f>H21+H22</f>
        <v>11604000</v>
      </c>
      <c r="I20" s="1">
        <f t="shared" ref="I20:J20" si="16">I21+I22</f>
        <v>0</v>
      </c>
      <c r="J20" s="1">
        <f t="shared" si="16"/>
        <v>11604000</v>
      </c>
      <c r="K20" s="1">
        <f t="shared" ref="K20:L20" si="17">K21+K22</f>
        <v>0</v>
      </c>
      <c r="L20" s="1">
        <f t="shared" si="17"/>
        <v>11604000</v>
      </c>
    </row>
    <row r="21" spans="2:12" ht="22.5" customHeight="1" x14ac:dyDescent="0.25">
      <c r="B21" s="24" t="s">
        <v>125</v>
      </c>
      <c r="C21" s="24" t="s">
        <v>126</v>
      </c>
      <c r="D21" s="25">
        <v>6316000</v>
      </c>
      <c r="E21" s="28">
        <v>1288000</v>
      </c>
      <c r="F21" s="25">
        <f>D21+E21</f>
        <v>7604000</v>
      </c>
      <c r="G21" s="28"/>
      <c r="H21" s="25">
        <f>F21+G21</f>
        <v>7604000</v>
      </c>
      <c r="I21" s="28"/>
      <c r="J21" s="25">
        <f>H21+I21</f>
        <v>7604000</v>
      </c>
      <c r="K21" s="28"/>
      <c r="L21" s="25">
        <f>J21+K21</f>
        <v>7604000</v>
      </c>
    </row>
    <row r="22" spans="2:12" ht="50.25" customHeight="1" x14ac:dyDescent="0.25">
      <c r="B22" s="7" t="s">
        <v>127</v>
      </c>
      <c r="C22" s="7" t="s">
        <v>128</v>
      </c>
      <c r="D22" s="18">
        <v>4000000</v>
      </c>
      <c r="E22" s="28"/>
      <c r="F22" s="18">
        <f>D22+E22</f>
        <v>4000000</v>
      </c>
      <c r="G22" s="28"/>
      <c r="H22" s="18">
        <f>F22+G22</f>
        <v>4000000</v>
      </c>
      <c r="I22" s="28"/>
      <c r="J22" s="18">
        <f>H22+I22</f>
        <v>4000000</v>
      </c>
      <c r="K22" s="28"/>
      <c r="L22" s="51">
        <f>J22+K22</f>
        <v>4000000</v>
      </c>
    </row>
    <row r="23" spans="2:12" ht="19.5" customHeight="1" x14ac:dyDescent="0.25">
      <c r="B23" s="17" t="s">
        <v>17</v>
      </c>
      <c r="C23" s="17" t="s">
        <v>18</v>
      </c>
      <c r="D23" s="29">
        <v>185614000</v>
      </c>
      <c r="E23" s="30">
        <v>15000</v>
      </c>
      <c r="F23" s="31">
        <f>D23+E23</f>
        <v>185629000</v>
      </c>
      <c r="G23" s="31">
        <v>11000000</v>
      </c>
      <c r="H23" s="31">
        <f>F23+G23</f>
        <v>196629000</v>
      </c>
      <c r="I23" s="31"/>
      <c r="J23" s="31">
        <f>H23+I23</f>
        <v>196629000</v>
      </c>
      <c r="K23" s="31"/>
      <c r="L23" s="31">
        <f>J23+K23</f>
        <v>196629000</v>
      </c>
    </row>
    <row r="24" spans="2:12" ht="50.25" hidden="1" customHeight="1" x14ac:dyDescent="0.25">
      <c r="B24" s="7" t="s">
        <v>19</v>
      </c>
      <c r="C24" s="7" t="s">
        <v>20</v>
      </c>
      <c r="D24" s="3"/>
      <c r="E24" s="28"/>
      <c r="F24" s="28"/>
      <c r="G24" s="28"/>
      <c r="H24" s="28"/>
      <c r="I24" s="28"/>
      <c r="J24" s="28"/>
      <c r="K24" s="28"/>
      <c r="L24" s="28"/>
    </row>
    <row r="25" spans="2:12" ht="51.75" customHeight="1" x14ac:dyDescent="0.25">
      <c r="B25" s="17" t="s">
        <v>21</v>
      </c>
      <c r="C25" s="17" t="s">
        <v>22</v>
      </c>
      <c r="D25" s="1">
        <f>SUM(D26,D27,D28,D33)</f>
        <v>109777000</v>
      </c>
      <c r="E25" s="1">
        <f t="shared" ref="E25" si="18">SUM(E26,E27,E28,E33)</f>
        <v>0</v>
      </c>
      <c r="F25" s="1">
        <f>SUM(F26,F27,F28,F33)</f>
        <v>109777000</v>
      </c>
      <c r="G25" s="1">
        <f>SUM(G26,G27,G28,G33)</f>
        <v>0</v>
      </c>
      <c r="H25" s="1">
        <f>SUM(H26,H27,H28,H33)</f>
        <v>109777000</v>
      </c>
      <c r="I25" s="1">
        <f t="shared" ref="I25:J25" si="19">SUM(I26,I27,I28,I33)</f>
        <v>0</v>
      </c>
      <c r="J25" s="1">
        <f t="shared" si="19"/>
        <v>109777000</v>
      </c>
      <c r="K25" s="1">
        <f t="shared" ref="K25:L25" si="20">SUM(K26,K27,K28,K33)</f>
        <v>0</v>
      </c>
      <c r="L25" s="1">
        <f t="shared" si="20"/>
        <v>109777000</v>
      </c>
    </row>
    <row r="26" spans="2:12" ht="84.75" customHeight="1" x14ac:dyDescent="0.25">
      <c r="B26" s="7" t="s">
        <v>52</v>
      </c>
      <c r="C26" s="7" t="s">
        <v>23</v>
      </c>
      <c r="D26" s="18">
        <v>3765000</v>
      </c>
      <c r="E26" s="28"/>
      <c r="F26" s="18">
        <f>D26+E26</f>
        <v>3765000</v>
      </c>
      <c r="G26" s="28"/>
      <c r="H26" s="18">
        <f>F26+G26</f>
        <v>3765000</v>
      </c>
      <c r="I26" s="28"/>
      <c r="J26" s="18">
        <f>H26+I26</f>
        <v>3765000</v>
      </c>
      <c r="K26" s="28"/>
      <c r="L26" s="51">
        <f>J26+K26</f>
        <v>3765000</v>
      </c>
    </row>
    <row r="27" spans="2:12" ht="66.75" customHeight="1" x14ac:dyDescent="0.25">
      <c r="B27" s="7" t="s">
        <v>51</v>
      </c>
      <c r="C27" s="7" t="s">
        <v>24</v>
      </c>
      <c r="D27" s="18">
        <v>60000000</v>
      </c>
      <c r="E27" s="28"/>
      <c r="F27" s="18">
        <f>D27+E27</f>
        <v>60000000</v>
      </c>
      <c r="G27" s="28"/>
      <c r="H27" s="18">
        <f t="shared" ref="H27" si="21">F27+G27</f>
        <v>60000000</v>
      </c>
      <c r="I27" s="28"/>
      <c r="J27" s="18">
        <f t="shared" ref="J27" si="22">H27+I27</f>
        <v>60000000</v>
      </c>
      <c r="K27" s="28"/>
      <c r="L27" s="51">
        <f t="shared" ref="L27" si="23">J27+K27</f>
        <v>60000000</v>
      </c>
    </row>
    <row r="28" spans="2:12" ht="117" customHeight="1" x14ac:dyDescent="0.25">
      <c r="B28" s="7" t="s">
        <v>25</v>
      </c>
      <c r="C28" s="7" t="s">
        <v>62</v>
      </c>
      <c r="D28" s="3">
        <v>27032000</v>
      </c>
      <c r="E28" s="28"/>
      <c r="F28" s="3">
        <f>D28+E28</f>
        <v>27032000</v>
      </c>
      <c r="G28" s="28"/>
      <c r="H28" s="3">
        <f>F28+G28</f>
        <v>27032000</v>
      </c>
      <c r="I28" s="28">
        <f>I29+I30+I31</f>
        <v>0</v>
      </c>
      <c r="J28" s="3">
        <f>H28+I28</f>
        <v>27032000</v>
      </c>
      <c r="K28" s="28">
        <f>K29+K30+K31</f>
        <v>0</v>
      </c>
      <c r="L28" s="3">
        <f>J28+K28</f>
        <v>27032000</v>
      </c>
    </row>
    <row r="29" spans="2:12" ht="119.25" customHeight="1" x14ac:dyDescent="0.25">
      <c r="B29" s="4" t="s">
        <v>50</v>
      </c>
      <c r="C29" s="4" t="s">
        <v>63</v>
      </c>
      <c r="D29" s="19">
        <v>17300000</v>
      </c>
      <c r="E29" s="28"/>
      <c r="F29" s="19">
        <f>D29+E29</f>
        <v>17300000</v>
      </c>
      <c r="G29" s="28"/>
      <c r="H29" s="19">
        <f>F29+G29</f>
        <v>17300000</v>
      </c>
      <c r="I29" s="28"/>
      <c r="J29" s="19">
        <f>H29+I29</f>
        <v>17300000</v>
      </c>
      <c r="K29" s="28"/>
      <c r="L29" s="19">
        <f>J29+K29</f>
        <v>17300000</v>
      </c>
    </row>
    <row r="30" spans="2:12" ht="120" customHeight="1" x14ac:dyDescent="0.25">
      <c r="B30" s="4" t="s">
        <v>49</v>
      </c>
      <c r="C30" s="4" t="s">
        <v>64</v>
      </c>
      <c r="D30" s="19">
        <v>9730000</v>
      </c>
      <c r="E30" s="28"/>
      <c r="F30" s="19">
        <f>D30+E30</f>
        <v>9730000</v>
      </c>
      <c r="G30" s="28"/>
      <c r="H30" s="19">
        <f t="shared" ref="H30:H32" si="24">F30+G30</f>
        <v>9730000</v>
      </c>
      <c r="I30" s="28"/>
      <c r="J30" s="19">
        <f t="shared" ref="J30:J31" si="25">H30+I30</f>
        <v>9730000</v>
      </c>
      <c r="K30" s="28"/>
      <c r="L30" s="19">
        <f t="shared" ref="L30:L31" si="26">J30+K30</f>
        <v>9730000</v>
      </c>
    </row>
    <row r="31" spans="2:12" ht="180" customHeight="1" x14ac:dyDescent="0.25">
      <c r="B31" s="4" t="s">
        <v>95</v>
      </c>
      <c r="C31" s="4" t="s">
        <v>96</v>
      </c>
      <c r="D31" s="19">
        <v>2000</v>
      </c>
      <c r="E31" s="28"/>
      <c r="F31" s="19">
        <f t="shared" ref="F31:F32" si="27">D31+E31</f>
        <v>2000</v>
      </c>
      <c r="G31" s="28"/>
      <c r="H31" s="19">
        <f>F31+G31</f>
        <v>2000</v>
      </c>
      <c r="I31" s="28"/>
      <c r="J31" s="19">
        <f t="shared" si="25"/>
        <v>2000</v>
      </c>
      <c r="K31" s="28"/>
      <c r="L31" s="19">
        <f t="shared" si="26"/>
        <v>2000</v>
      </c>
    </row>
    <row r="32" spans="2:12" ht="13.5" hidden="1" customHeight="1" x14ac:dyDescent="0.25">
      <c r="B32" s="4" t="s">
        <v>99</v>
      </c>
      <c r="C32" s="4" t="s">
        <v>98</v>
      </c>
      <c r="D32" s="19"/>
      <c r="E32" s="28"/>
      <c r="F32" s="19">
        <f t="shared" si="27"/>
        <v>0</v>
      </c>
      <c r="G32" s="28"/>
      <c r="H32" s="19">
        <f t="shared" si="24"/>
        <v>0</v>
      </c>
      <c r="I32" s="28"/>
      <c r="J32" s="19"/>
      <c r="K32" s="28"/>
      <c r="L32" s="19"/>
    </row>
    <row r="33" spans="2:12" ht="34.5" customHeight="1" x14ac:dyDescent="0.25">
      <c r="B33" s="7" t="s">
        <v>26</v>
      </c>
      <c r="C33" s="7" t="s">
        <v>27</v>
      </c>
      <c r="D33" s="18">
        <v>18980000</v>
      </c>
      <c r="E33" s="28"/>
      <c r="F33" s="18">
        <f>F34</f>
        <v>18980000</v>
      </c>
      <c r="G33" s="18">
        <f>G34</f>
        <v>0</v>
      </c>
      <c r="H33" s="18">
        <f>H34</f>
        <v>18980000</v>
      </c>
      <c r="I33" s="18">
        <f t="shared" ref="I33:L33" si="28">I34</f>
        <v>0</v>
      </c>
      <c r="J33" s="51">
        <f t="shared" si="28"/>
        <v>18980000</v>
      </c>
      <c r="K33" s="51">
        <f t="shared" si="28"/>
        <v>0</v>
      </c>
      <c r="L33" s="51">
        <f t="shared" si="28"/>
        <v>18980000</v>
      </c>
    </row>
    <row r="34" spans="2:12" ht="83.25" customHeight="1" x14ac:dyDescent="0.25">
      <c r="B34" s="4" t="s">
        <v>48</v>
      </c>
      <c r="C34" s="4" t="s">
        <v>28</v>
      </c>
      <c r="D34" s="19">
        <v>18980000</v>
      </c>
      <c r="E34" s="28"/>
      <c r="F34" s="19">
        <f>D34+E34</f>
        <v>18980000</v>
      </c>
      <c r="G34" s="28"/>
      <c r="H34" s="19">
        <f>F34+G34</f>
        <v>18980000</v>
      </c>
      <c r="I34" s="28"/>
      <c r="J34" s="19">
        <f>H34+I34</f>
        <v>18980000</v>
      </c>
      <c r="K34" s="28"/>
      <c r="L34" s="19">
        <f>J34+K34</f>
        <v>18980000</v>
      </c>
    </row>
    <row r="35" spans="2:12" ht="34.5" customHeight="1" x14ac:dyDescent="0.25">
      <c r="B35" s="17" t="s">
        <v>29</v>
      </c>
      <c r="C35" s="17" t="s">
        <v>30</v>
      </c>
      <c r="D35" s="1">
        <f>SUM(D36:D38)</f>
        <v>76705500</v>
      </c>
      <c r="E35" s="1">
        <f t="shared" ref="E35" si="29">SUM(E36:E38)</f>
        <v>0</v>
      </c>
      <c r="F35" s="1">
        <f>SUM(F36:F38)</f>
        <v>76705500</v>
      </c>
      <c r="G35" s="1">
        <f>SUM(G36:G38)</f>
        <v>0</v>
      </c>
      <c r="H35" s="1">
        <f>SUM(H36:H38)</f>
        <v>76705500</v>
      </c>
      <c r="I35" s="1">
        <f>SUM(I36:I38)</f>
        <v>0</v>
      </c>
      <c r="J35" s="1">
        <f t="shared" ref="J35:L35" si="30">SUM(J36:J38)</f>
        <v>76705500</v>
      </c>
      <c r="K35" s="1">
        <f>SUM(K36:K38)</f>
        <v>0</v>
      </c>
      <c r="L35" s="1">
        <f t="shared" si="30"/>
        <v>76705500</v>
      </c>
    </row>
    <row r="36" spans="2:12" ht="33" customHeight="1" x14ac:dyDescent="0.25">
      <c r="B36" s="7" t="s">
        <v>47</v>
      </c>
      <c r="C36" s="7" t="s">
        <v>31</v>
      </c>
      <c r="D36" s="3">
        <v>53930000</v>
      </c>
      <c r="E36" s="28"/>
      <c r="F36" s="3">
        <f>D36+E36</f>
        <v>53930000</v>
      </c>
      <c r="G36" s="28"/>
      <c r="H36" s="3">
        <f>F36+G36</f>
        <v>53930000</v>
      </c>
      <c r="I36" s="28"/>
      <c r="J36" s="3">
        <f>H36+I36</f>
        <v>53930000</v>
      </c>
      <c r="K36" s="28"/>
      <c r="L36" s="3">
        <f>J36+K36</f>
        <v>53930000</v>
      </c>
    </row>
    <row r="37" spans="2:12" ht="18.75" customHeight="1" x14ac:dyDescent="0.25">
      <c r="B37" s="7" t="s">
        <v>66</v>
      </c>
      <c r="C37" s="7" t="s">
        <v>32</v>
      </c>
      <c r="D37" s="3">
        <v>4600000</v>
      </c>
      <c r="E37" s="28"/>
      <c r="F37" s="3">
        <f t="shared" ref="F37:F38" si="31">D37+E37</f>
        <v>4600000</v>
      </c>
      <c r="G37" s="28"/>
      <c r="H37" s="3">
        <f t="shared" ref="H37:H38" si="32">F37+G37</f>
        <v>4600000</v>
      </c>
      <c r="I37" s="28"/>
      <c r="J37" s="3">
        <f t="shared" ref="J37:J38" si="33">H37+I37</f>
        <v>4600000</v>
      </c>
      <c r="K37" s="28"/>
      <c r="L37" s="3">
        <f t="shared" ref="L37:L38" si="34">J37+K37</f>
        <v>4600000</v>
      </c>
    </row>
    <row r="38" spans="2:12" ht="18.75" customHeight="1" x14ac:dyDescent="0.25">
      <c r="B38" s="7" t="s">
        <v>46</v>
      </c>
      <c r="C38" s="7" t="s">
        <v>33</v>
      </c>
      <c r="D38" s="3">
        <v>18175500</v>
      </c>
      <c r="E38" s="28"/>
      <c r="F38" s="3">
        <f t="shared" si="31"/>
        <v>18175500</v>
      </c>
      <c r="G38" s="28"/>
      <c r="H38" s="3">
        <f t="shared" si="32"/>
        <v>18175500</v>
      </c>
      <c r="I38" s="28"/>
      <c r="J38" s="3">
        <f t="shared" si="33"/>
        <v>18175500</v>
      </c>
      <c r="K38" s="28"/>
      <c r="L38" s="3">
        <f t="shared" si="34"/>
        <v>18175500</v>
      </c>
    </row>
    <row r="39" spans="2:12" ht="33.75" customHeight="1" x14ac:dyDescent="0.25">
      <c r="B39" s="17" t="s">
        <v>34</v>
      </c>
      <c r="C39" s="17" t="s">
        <v>65</v>
      </c>
      <c r="D39" s="1">
        <v>48032700</v>
      </c>
      <c r="E39" s="30"/>
      <c r="F39" s="31">
        <f>D39+E39</f>
        <v>48032700</v>
      </c>
      <c r="G39" s="30"/>
      <c r="H39" s="31">
        <f>F39+G39</f>
        <v>48032700</v>
      </c>
      <c r="I39" s="30"/>
      <c r="J39" s="52">
        <f>H39+I39</f>
        <v>48032700</v>
      </c>
      <c r="K39" s="30"/>
      <c r="L39" s="52">
        <f>J39+K39</f>
        <v>48032700</v>
      </c>
    </row>
    <row r="40" spans="2:12" ht="18.75" hidden="1" customHeight="1" x14ac:dyDescent="0.25">
      <c r="B40" s="22" t="s">
        <v>83</v>
      </c>
      <c r="C40" s="23" t="s">
        <v>84</v>
      </c>
      <c r="D40" s="3"/>
      <c r="E40" s="28"/>
      <c r="F40" s="28"/>
      <c r="G40" s="28"/>
      <c r="H40" s="28"/>
      <c r="I40" s="28"/>
      <c r="J40" s="53"/>
      <c r="K40" s="28"/>
      <c r="L40" s="53"/>
    </row>
    <row r="41" spans="2:12" ht="18.75" hidden="1" customHeight="1" x14ac:dyDescent="0.25">
      <c r="B41" s="22" t="s">
        <v>85</v>
      </c>
      <c r="C41" s="34" t="s">
        <v>86</v>
      </c>
      <c r="D41" s="3"/>
      <c r="E41" s="28"/>
      <c r="F41" s="28"/>
      <c r="G41" s="28"/>
      <c r="H41" s="28"/>
      <c r="I41" s="28"/>
      <c r="J41" s="53"/>
      <c r="K41" s="28"/>
      <c r="L41" s="53"/>
    </row>
    <row r="42" spans="2:12" ht="33.75" customHeight="1" x14ac:dyDescent="0.25">
      <c r="B42" s="17" t="s">
        <v>35</v>
      </c>
      <c r="C42" s="17" t="s">
        <v>36</v>
      </c>
      <c r="D42" s="1">
        <v>33137000</v>
      </c>
      <c r="E42" s="30"/>
      <c r="F42" s="31">
        <f>D42+E42</f>
        <v>33137000</v>
      </c>
      <c r="G42" s="28"/>
      <c r="H42" s="31">
        <f>F42+G42</f>
        <v>33137000</v>
      </c>
      <c r="I42" s="28"/>
      <c r="J42" s="52">
        <f>H42+I42</f>
        <v>33137000</v>
      </c>
      <c r="K42" s="28"/>
      <c r="L42" s="52">
        <f>J42+K42</f>
        <v>33137000</v>
      </c>
    </row>
    <row r="43" spans="2:12" ht="100.5" hidden="1" customHeight="1" x14ac:dyDescent="0.25">
      <c r="B43" s="7" t="s">
        <v>37</v>
      </c>
      <c r="C43" s="7" t="s">
        <v>89</v>
      </c>
      <c r="D43" s="3"/>
      <c r="E43" s="28"/>
      <c r="F43" s="28"/>
      <c r="G43" s="28"/>
      <c r="H43" s="28"/>
      <c r="I43" s="28"/>
      <c r="J43" s="53"/>
      <c r="K43" s="28"/>
      <c r="L43" s="53"/>
    </row>
    <row r="44" spans="2:12" ht="19.5" customHeight="1" x14ac:dyDescent="0.25">
      <c r="B44" s="17" t="s">
        <v>38</v>
      </c>
      <c r="C44" s="17" t="s">
        <v>39</v>
      </c>
      <c r="D44" s="1">
        <v>580628800</v>
      </c>
      <c r="E44" s="30"/>
      <c r="F44" s="31">
        <f>D44+E44</f>
        <v>580628800</v>
      </c>
      <c r="G44" s="28"/>
      <c r="H44" s="31">
        <f>F44+G44</f>
        <v>580628800</v>
      </c>
      <c r="I44" s="28"/>
      <c r="J44" s="52">
        <f>H44+I44</f>
        <v>580628800</v>
      </c>
      <c r="K44" s="28"/>
      <c r="L44" s="52">
        <f>J44+K44</f>
        <v>580628800</v>
      </c>
    </row>
    <row r="45" spans="2:12" ht="49.5" hidden="1" customHeight="1" x14ac:dyDescent="0.25">
      <c r="B45" s="7" t="s">
        <v>69</v>
      </c>
      <c r="C45" s="7" t="s">
        <v>70</v>
      </c>
      <c r="D45" s="3"/>
      <c r="E45" s="28"/>
      <c r="F45" s="28"/>
      <c r="G45" s="28"/>
      <c r="H45" s="28"/>
      <c r="I45" s="28"/>
      <c r="J45" s="53"/>
      <c r="K45" s="28"/>
      <c r="L45" s="53"/>
    </row>
    <row r="46" spans="2:12" ht="65.25" hidden="1" customHeight="1" x14ac:dyDescent="0.25">
      <c r="B46" s="7" t="s">
        <v>40</v>
      </c>
      <c r="C46" s="7" t="s">
        <v>41</v>
      </c>
      <c r="D46" s="3"/>
      <c r="E46" s="28"/>
      <c r="F46" s="28"/>
      <c r="G46" s="28"/>
      <c r="H46" s="28"/>
      <c r="I46" s="28"/>
      <c r="J46" s="53"/>
      <c r="K46" s="28"/>
      <c r="L46" s="53"/>
    </row>
    <row r="47" spans="2:12" ht="17.25" customHeight="1" x14ac:dyDescent="0.25">
      <c r="B47" s="17" t="s">
        <v>42</v>
      </c>
      <c r="C47" s="17" t="s">
        <v>43</v>
      </c>
      <c r="D47" s="1">
        <f>D48</f>
        <v>5000</v>
      </c>
      <c r="E47" s="1">
        <f t="shared" ref="E47" si="35">E48</f>
        <v>0</v>
      </c>
      <c r="F47" s="1">
        <f>F48</f>
        <v>5000</v>
      </c>
      <c r="G47" s="1">
        <f>G48</f>
        <v>0</v>
      </c>
      <c r="H47" s="1">
        <f>H48</f>
        <v>5000</v>
      </c>
      <c r="I47" s="1">
        <f t="shared" ref="I47:L47" si="36">I48</f>
        <v>0</v>
      </c>
      <c r="J47" s="1">
        <f t="shared" si="36"/>
        <v>5000</v>
      </c>
      <c r="K47" s="1">
        <f t="shared" si="36"/>
        <v>0</v>
      </c>
      <c r="L47" s="1">
        <f t="shared" si="36"/>
        <v>5000</v>
      </c>
    </row>
    <row r="48" spans="2:12" ht="32.25" customHeight="1" x14ac:dyDescent="0.25">
      <c r="B48" s="7" t="s">
        <v>44</v>
      </c>
      <c r="C48" s="7" t="s">
        <v>45</v>
      </c>
      <c r="D48" s="3">
        <v>5000</v>
      </c>
      <c r="E48" s="28"/>
      <c r="F48" s="3">
        <f>D48+E48</f>
        <v>5000</v>
      </c>
      <c r="G48" s="28"/>
      <c r="H48" s="3">
        <f>F48+G48</f>
        <v>5000</v>
      </c>
      <c r="I48" s="28"/>
      <c r="J48" s="3">
        <f>H48+I48</f>
        <v>5000</v>
      </c>
      <c r="K48" s="28"/>
      <c r="L48" s="3">
        <f>J48+K48</f>
        <v>5000</v>
      </c>
    </row>
    <row r="49" spans="1:14" ht="18" customHeight="1" x14ac:dyDescent="0.25">
      <c r="A49" s="20"/>
      <c r="B49" s="17" t="s">
        <v>71</v>
      </c>
      <c r="C49" s="17" t="s">
        <v>72</v>
      </c>
      <c r="D49" s="2">
        <f>SUM(D50,D106)</f>
        <v>2825371900</v>
      </c>
      <c r="E49" s="2">
        <f>SUM(E50,E106)</f>
        <v>114506600</v>
      </c>
      <c r="F49" s="2">
        <f>SUM(F50,F106)</f>
        <v>3539878500</v>
      </c>
      <c r="G49" s="2">
        <f>SUM(G50,G106)</f>
        <v>3976936435</v>
      </c>
      <c r="H49" s="2">
        <f>SUM(H50,H106)</f>
        <v>7516814935</v>
      </c>
      <c r="I49" s="2">
        <f t="shared" ref="I49:J49" si="37">SUM(I50,I106)</f>
        <v>18697231</v>
      </c>
      <c r="J49" s="2">
        <f t="shared" si="37"/>
        <v>7535512166</v>
      </c>
      <c r="K49" s="2">
        <f t="shared" ref="K49:L49" si="38">SUM(K50,K106)</f>
        <v>511945361</v>
      </c>
      <c r="L49" s="2">
        <f t="shared" si="38"/>
        <v>8047457527</v>
      </c>
      <c r="M49" s="42"/>
      <c r="N49" s="20"/>
    </row>
    <row r="50" spans="1:14" ht="48" customHeight="1" x14ac:dyDescent="0.25">
      <c r="A50" s="20"/>
      <c r="B50" s="17" t="s">
        <v>73</v>
      </c>
      <c r="C50" s="17" t="s">
        <v>74</v>
      </c>
      <c r="D50" s="1">
        <f>SUM(D51,D55,D80,D98)</f>
        <v>2799222900</v>
      </c>
      <c r="E50" s="1">
        <f>SUM(E51,E55,E80,E98)</f>
        <v>114506600</v>
      </c>
      <c r="F50" s="1">
        <f>SUM(F51,F55,F80,F98)</f>
        <v>3513729500</v>
      </c>
      <c r="G50" s="1">
        <f>SUM(G51,G55,G80,G98)</f>
        <v>3698538200</v>
      </c>
      <c r="H50" s="1">
        <f>SUM(H51,H55,H80,H98)</f>
        <v>7212267700</v>
      </c>
      <c r="I50" s="1">
        <f t="shared" ref="I50:J50" si="39">SUM(I51,I55,I80,I98)</f>
        <v>18697231</v>
      </c>
      <c r="J50" s="1">
        <f t="shared" si="39"/>
        <v>7230964931</v>
      </c>
      <c r="K50" s="1">
        <f t="shared" ref="K50:L50" si="40">SUM(K51,K55,K80,K98)</f>
        <v>511945361</v>
      </c>
      <c r="L50" s="1">
        <f t="shared" si="40"/>
        <v>7742910292</v>
      </c>
      <c r="M50" s="20"/>
      <c r="N50" s="20"/>
    </row>
    <row r="51" spans="1:14" ht="36" customHeight="1" x14ac:dyDescent="0.25">
      <c r="A51" s="20"/>
      <c r="B51" s="17" t="s">
        <v>140</v>
      </c>
      <c r="C51" s="17" t="s">
        <v>141</v>
      </c>
      <c r="D51" s="2">
        <f>D53</f>
        <v>0</v>
      </c>
      <c r="E51" s="2">
        <f>E53+E52</f>
        <v>0</v>
      </c>
      <c r="F51" s="2">
        <f>F53+F52+F54</f>
        <v>0</v>
      </c>
      <c r="G51" s="2">
        <f>G53+G52+G54</f>
        <v>925606500</v>
      </c>
      <c r="H51" s="2">
        <f>H53+H52+H54</f>
        <v>925606500</v>
      </c>
      <c r="I51" s="2">
        <f t="shared" ref="I51:J51" si="41">I53+I52+I54</f>
        <v>0</v>
      </c>
      <c r="J51" s="2">
        <f t="shared" si="41"/>
        <v>925606500</v>
      </c>
      <c r="K51" s="2">
        <f t="shared" ref="K51:L51" si="42">K53+K52+K54</f>
        <v>0</v>
      </c>
      <c r="L51" s="2">
        <f t="shared" si="42"/>
        <v>925606500</v>
      </c>
      <c r="M51" s="20"/>
      <c r="N51" s="20"/>
    </row>
    <row r="52" spans="1:14" ht="50.25" customHeight="1" x14ac:dyDescent="0.25">
      <c r="A52" s="20"/>
      <c r="B52" s="4" t="s">
        <v>159</v>
      </c>
      <c r="C52" s="6" t="s">
        <v>158</v>
      </c>
      <c r="D52" s="18"/>
      <c r="E52" s="32"/>
      <c r="F52" s="5">
        <f>D52+E52</f>
        <v>0</v>
      </c>
      <c r="G52" s="5">
        <v>571584000</v>
      </c>
      <c r="H52" s="5">
        <f>F52+G52</f>
        <v>571584000</v>
      </c>
      <c r="I52" s="5"/>
      <c r="J52" s="5">
        <f>H52+I52</f>
        <v>571584000</v>
      </c>
      <c r="K52" s="5"/>
      <c r="L52" s="5">
        <f>J52+K52</f>
        <v>571584000</v>
      </c>
      <c r="M52" s="20"/>
      <c r="N52" s="20"/>
    </row>
    <row r="53" spans="1:14" ht="48.75" hidden="1" customHeight="1" x14ac:dyDescent="0.25">
      <c r="A53" s="20"/>
      <c r="B53" s="4" t="s">
        <v>132</v>
      </c>
      <c r="C53" s="6" t="s">
        <v>97</v>
      </c>
      <c r="D53" s="18"/>
      <c r="E53" s="32"/>
      <c r="F53" s="5">
        <f>D53+E53</f>
        <v>0</v>
      </c>
      <c r="G53" s="28"/>
      <c r="H53" s="5">
        <f t="shared" ref="H53:H54" si="43">F53+G53</f>
        <v>0</v>
      </c>
      <c r="I53" s="28"/>
      <c r="J53" s="5">
        <f t="shared" ref="J53" si="44">H53+I53</f>
        <v>0</v>
      </c>
      <c r="K53" s="28"/>
      <c r="L53" s="5">
        <f t="shared" ref="L53" si="45">J53+K53</f>
        <v>0</v>
      </c>
    </row>
    <row r="54" spans="1:14" ht="68.25" customHeight="1" x14ac:dyDescent="0.25">
      <c r="A54" s="20"/>
      <c r="B54" s="4" t="s">
        <v>190</v>
      </c>
      <c r="C54" s="6" t="s">
        <v>191</v>
      </c>
      <c r="D54" s="18"/>
      <c r="E54" s="32"/>
      <c r="F54" s="5">
        <v>0</v>
      </c>
      <c r="G54" s="5">
        <v>354022500</v>
      </c>
      <c r="H54" s="5">
        <f t="shared" si="43"/>
        <v>354022500</v>
      </c>
      <c r="I54" s="5"/>
      <c r="J54" s="5">
        <f>H54+I54</f>
        <v>354022500</v>
      </c>
      <c r="K54" s="5"/>
      <c r="L54" s="5">
        <f>J54+K54</f>
        <v>354022500</v>
      </c>
    </row>
    <row r="55" spans="1:14" ht="51" customHeight="1" x14ac:dyDescent="0.25">
      <c r="A55" s="20"/>
      <c r="B55" s="17" t="s">
        <v>138</v>
      </c>
      <c r="C55" s="17" t="s">
        <v>139</v>
      </c>
      <c r="D55" s="2">
        <f>SUM(D61:D74)</f>
        <v>371540000</v>
      </c>
      <c r="E55" s="2">
        <f>SUM(E61:E74)</f>
        <v>0</v>
      </c>
      <c r="F55" s="2">
        <f t="shared" ref="F55:L55" si="46">SUM(F56:F79)</f>
        <v>371540000</v>
      </c>
      <c r="G55" s="2">
        <f t="shared" si="46"/>
        <v>1940526100</v>
      </c>
      <c r="H55" s="2">
        <f t="shared" si="46"/>
        <v>2312066100</v>
      </c>
      <c r="I55" s="2">
        <f t="shared" si="46"/>
        <v>511800</v>
      </c>
      <c r="J55" s="2">
        <f t="shared" si="46"/>
        <v>2312577900</v>
      </c>
      <c r="K55" s="2">
        <f t="shared" si="46"/>
        <v>0</v>
      </c>
      <c r="L55" s="2">
        <f t="shared" si="46"/>
        <v>2312577900</v>
      </c>
    </row>
    <row r="56" spans="1:14" ht="51" customHeight="1" x14ac:dyDescent="0.25">
      <c r="A56" s="20"/>
      <c r="B56" s="4" t="s">
        <v>164</v>
      </c>
      <c r="C56" s="6" t="s">
        <v>165</v>
      </c>
      <c r="D56" s="2"/>
      <c r="E56" s="2"/>
      <c r="F56" s="5">
        <f t="shared" ref="F56:F59" si="47">D56+E56</f>
        <v>0</v>
      </c>
      <c r="G56" s="40">
        <f>82101200+56984000+81109400+21904400+9261000+50000000+2000000</f>
        <v>303360000</v>
      </c>
      <c r="H56" s="5">
        <f t="shared" ref="H56:H59" si="48">F56+G56</f>
        <v>303360000</v>
      </c>
      <c r="I56" s="5"/>
      <c r="J56" s="5">
        <f>H56+I56</f>
        <v>303360000</v>
      </c>
      <c r="K56" s="5"/>
      <c r="L56" s="5">
        <f>J56+K56</f>
        <v>303360000</v>
      </c>
      <c r="M56" s="36"/>
    </row>
    <row r="57" spans="1:14" ht="68.25" customHeight="1" x14ac:dyDescent="0.25">
      <c r="A57" s="20"/>
      <c r="B57" s="4" t="s">
        <v>168</v>
      </c>
      <c r="C57" s="6" t="s">
        <v>169</v>
      </c>
      <c r="D57" s="2"/>
      <c r="E57" s="2"/>
      <c r="F57" s="5">
        <f t="shared" si="47"/>
        <v>0</v>
      </c>
      <c r="G57" s="5">
        <f>50000000+9261000+14871000-9261000-50000000</f>
        <v>14871000</v>
      </c>
      <c r="H57" s="5">
        <f t="shared" si="48"/>
        <v>14871000</v>
      </c>
      <c r="I57" s="5"/>
      <c r="J57" s="5">
        <f t="shared" ref="J57:J79" si="49">H57+I57</f>
        <v>14871000</v>
      </c>
      <c r="K57" s="5"/>
      <c r="L57" s="5">
        <f t="shared" ref="L57:L79" si="50">J57+K57</f>
        <v>14871000</v>
      </c>
    </row>
    <row r="58" spans="1:14" ht="66.75" customHeight="1" x14ac:dyDescent="0.25">
      <c r="A58" s="20"/>
      <c r="B58" s="4" t="s">
        <v>176</v>
      </c>
      <c r="C58" s="6" t="s">
        <v>177</v>
      </c>
      <c r="D58" s="2"/>
      <c r="E58" s="2"/>
      <c r="F58" s="5">
        <f t="shared" si="47"/>
        <v>0</v>
      </c>
      <c r="G58" s="5">
        <v>15200</v>
      </c>
      <c r="H58" s="5">
        <f t="shared" si="48"/>
        <v>15200</v>
      </c>
      <c r="I58" s="5">
        <v>12800</v>
      </c>
      <c r="J58" s="5">
        <f t="shared" si="49"/>
        <v>28000</v>
      </c>
      <c r="K58" s="5"/>
      <c r="L58" s="5">
        <f t="shared" si="50"/>
        <v>28000</v>
      </c>
    </row>
    <row r="59" spans="1:14" ht="69" customHeight="1" x14ac:dyDescent="0.25">
      <c r="A59" s="20"/>
      <c r="B59" s="46" t="s">
        <v>178</v>
      </c>
      <c r="C59" s="47" t="s">
        <v>179</v>
      </c>
      <c r="D59" s="2"/>
      <c r="E59" s="2"/>
      <c r="F59" s="5">
        <f t="shared" si="47"/>
        <v>0</v>
      </c>
      <c r="G59" s="5">
        <f>5090200+14006700</f>
        <v>19096900</v>
      </c>
      <c r="H59" s="5">
        <f t="shared" si="48"/>
        <v>19096900</v>
      </c>
      <c r="I59" s="5"/>
      <c r="J59" s="5">
        <f t="shared" si="49"/>
        <v>19096900</v>
      </c>
      <c r="K59" s="5"/>
      <c r="L59" s="5">
        <f t="shared" si="50"/>
        <v>19096900</v>
      </c>
    </row>
    <row r="60" spans="1:14" ht="69" customHeight="1" x14ac:dyDescent="0.25">
      <c r="A60" s="20"/>
      <c r="B60" s="4" t="s">
        <v>206</v>
      </c>
      <c r="C60" s="50" t="s">
        <v>207</v>
      </c>
      <c r="D60" s="45"/>
      <c r="E60" s="2"/>
      <c r="F60" s="5"/>
      <c r="G60" s="5"/>
      <c r="H60" s="5"/>
      <c r="I60" s="5">
        <v>499000</v>
      </c>
      <c r="J60" s="5">
        <f t="shared" si="49"/>
        <v>499000</v>
      </c>
      <c r="K60" s="5"/>
      <c r="L60" s="5">
        <f t="shared" si="50"/>
        <v>499000</v>
      </c>
    </row>
    <row r="61" spans="1:14" ht="83.25" customHeight="1" x14ac:dyDescent="0.25">
      <c r="A61" s="20"/>
      <c r="B61" s="48" t="s">
        <v>111</v>
      </c>
      <c r="C61" s="49" t="s">
        <v>112</v>
      </c>
      <c r="D61" s="5">
        <v>8580000</v>
      </c>
      <c r="E61" s="28"/>
      <c r="F61" s="5">
        <f>D61+E61</f>
        <v>8580000</v>
      </c>
      <c r="G61" s="28"/>
      <c r="H61" s="5">
        <f>F61+G61</f>
        <v>8580000</v>
      </c>
      <c r="I61" s="28"/>
      <c r="J61" s="5">
        <f t="shared" si="49"/>
        <v>8580000</v>
      </c>
      <c r="K61" s="28"/>
      <c r="L61" s="5">
        <f t="shared" si="50"/>
        <v>8580000</v>
      </c>
    </row>
    <row r="62" spans="1:14" ht="82.5" customHeight="1" x14ac:dyDescent="0.25">
      <c r="A62" s="20"/>
      <c r="B62" s="4" t="s">
        <v>133</v>
      </c>
      <c r="C62" s="43" t="s">
        <v>134</v>
      </c>
      <c r="D62" s="5"/>
      <c r="E62" s="28"/>
      <c r="F62" s="5">
        <f t="shared" ref="F62:F79" si="51">D62+E62</f>
        <v>0</v>
      </c>
      <c r="G62" s="5">
        <v>35281500</v>
      </c>
      <c r="H62" s="5">
        <f t="shared" ref="H62:H79" si="52">F62+G62</f>
        <v>35281500</v>
      </c>
      <c r="I62" s="5"/>
      <c r="J62" s="5">
        <f t="shared" si="49"/>
        <v>35281500</v>
      </c>
      <c r="K62" s="5"/>
      <c r="L62" s="5">
        <f t="shared" si="50"/>
        <v>35281500</v>
      </c>
    </row>
    <row r="63" spans="1:14" ht="84.75" customHeight="1" x14ac:dyDescent="0.25">
      <c r="A63" s="20"/>
      <c r="B63" s="4" t="s">
        <v>180</v>
      </c>
      <c r="C63" s="4" t="s">
        <v>195</v>
      </c>
      <c r="D63" s="5"/>
      <c r="E63" s="28"/>
      <c r="F63" s="5">
        <f t="shared" si="51"/>
        <v>0</v>
      </c>
      <c r="G63" s="5">
        <v>267798000</v>
      </c>
      <c r="H63" s="5">
        <f t="shared" si="52"/>
        <v>267798000</v>
      </c>
      <c r="I63" s="5"/>
      <c r="J63" s="5">
        <f t="shared" si="49"/>
        <v>267798000</v>
      </c>
      <c r="K63" s="5"/>
      <c r="L63" s="5">
        <f t="shared" si="50"/>
        <v>267798000</v>
      </c>
    </row>
    <row r="64" spans="1:14" ht="131.25" customHeight="1" x14ac:dyDescent="0.25">
      <c r="A64" s="20"/>
      <c r="B64" s="4" t="s">
        <v>181</v>
      </c>
      <c r="C64" s="38" t="s">
        <v>182</v>
      </c>
      <c r="D64" s="5"/>
      <c r="E64" s="28"/>
      <c r="F64" s="5">
        <f t="shared" si="51"/>
        <v>0</v>
      </c>
      <c r="G64" s="5">
        <v>1177200</v>
      </c>
      <c r="H64" s="5">
        <f t="shared" si="52"/>
        <v>1177200</v>
      </c>
      <c r="I64" s="5"/>
      <c r="J64" s="5">
        <f t="shared" si="49"/>
        <v>1177200</v>
      </c>
      <c r="K64" s="5"/>
      <c r="L64" s="5">
        <f t="shared" si="50"/>
        <v>1177200</v>
      </c>
    </row>
    <row r="65" spans="1:12" ht="83.25" customHeight="1" x14ac:dyDescent="0.25">
      <c r="A65" s="20"/>
      <c r="B65" s="4" t="s">
        <v>183</v>
      </c>
      <c r="C65" s="6" t="s">
        <v>184</v>
      </c>
      <c r="D65" s="5"/>
      <c r="E65" s="28"/>
      <c r="F65" s="5">
        <f t="shared" si="51"/>
        <v>0</v>
      </c>
      <c r="G65" s="5">
        <v>9908700</v>
      </c>
      <c r="H65" s="5">
        <f t="shared" si="52"/>
        <v>9908700</v>
      </c>
      <c r="I65" s="5"/>
      <c r="J65" s="5">
        <f t="shared" si="49"/>
        <v>9908700</v>
      </c>
      <c r="K65" s="5"/>
      <c r="L65" s="5">
        <f t="shared" si="50"/>
        <v>9908700</v>
      </c>
    </row>
    <row r="66" spans="1:12" ht="69" customHeight="1" x14ac:dyDescent="0.25">
      <c r="A66" s="20"/>
      <c r="B66" s="4" t="s">
        <v>113</v>
      </c>
      <c r="C66" s="6" t="s">
        <v>114</v>
      </c>
      <c r="D66" s="5">
        <v>17900000</v>
      </c>
      <c r="E66" s="28"/>
      <c r="F66" s="5">
        <f>D66+E66</f>
        <v>17900000</v>
      </c>
      <c r="G66" s="5">
        <v>566300</v>
      </c>
      <c r="H66" s="5">
        <f>F66+G66</f>
        <v>18466300</v>
      </c>
      <c r="I66" s="5"/>
      <c r="J66" s="5">
        <f t="shared" si="49"/>
        <v>18466300</v>
      </c>
      <c r="K66" s="5"/>
      <c r="L66" s="5">
        <f t="shared" si="50"/>
        <v>18466300</v>
      </c>
    </row>
    <row r="67" spans="1:12" ht="115.5" customHeight="1" x14ac:dyDescent="0.25">
      <c r="A67" s="20"/>
      <c r="B67" s="4" t="s">
        <v>197</v>
      </c>
      <c r="C67" s="6" t="s">
        <v>198</v>
      </c>
      <c r="D67" s="5"/>
      <c r="E67" s="28"/>
      <c r="F67" s="41">
        <f>D67+E67</f>
        <v>0</v>
      </c>
      <c r="G67" s="40">
        <v>130059500</v>
      </c>
      <c r="H67" s="5">
        <f>F67+G67</f>
        <v>130059500</v>
      </c>
      <c r="I67" s="5"/>
      <c r="J67" s="5">
        <f t="shared" si="49"/>
        <v>130059500</v>
      </c>
      <c r="K67" s="5"/>
      <c r="L67" s="5">
        <f t="shared" si="50"/>
        <v>130059500</v>
      </c>
    </row>
    <row r="68" spans="1:12" ht="82.5" customHeight="1" x14ac:dyDescent="0.25">
      <c r="A68" s="20"/>
      <c r="B68" s="37" t="s">
        <v>170</v>
      </c>
      <c r="C68" s="6" t="s">
        <v>171</v>
      </c>
      <c r="D68" s="5"/>
      <c r="E68" s="28"/>
      <c r="F68" s="5">
        <f t="shared" si="51"/>
        <v>0</v>
      </c>
      <c r="G68" s="40">
        <f>22769300-1985930</f>
        <v>20783370</v>
      </c>
      <c r="H68" s="5">
        <f t="shared" si="52"/>
        <v>20783370</v>
      </c>
      <c r="I68" s="5"/>
      <c r="J68" s="5">
        <f t="shared" si="49"/>
        <v>20783370</v>
      </c>
      <c r="K68" s="5"/>
      <c r="L68" s="5">
        <f t="shared" si="50"/>
        <v>20783370</v>
      </c>
    </row>
    <row r="69" spans="1:12" ht="38.25" customHeight="1" x14ac:dyDescent="0.25">
      <c r="A69" s="20"/>
      <c r="B69" s="4" t="s">
        <v>115</v>
      </c>
      <c r="C69" s="6" t="s">
        <v>116</v>
      </c>
      <c r="D69" s="5">
        <v>1211000</v>
      </c>
      <c r="E69" s="28"/>
      <c r="F69" s="5">
        <f t="shared" si="51"/>
        <v>1211000</v>
      </c>
      <c r="G69" s="28"/>
      <c r="H69" s="5">
        <f t="shared" si="52"/>
        <v>1211000</v>
      </c>
      <c r="I69" s="28"/>
      <c r="J69" s="5">
        <f t="shared" si="49"/>
        <v>1211000</v>
      </c>
      <c r="K69" s="28"/>
      <c r="L69" s="5">
        <f t="shared" si="50"/>
        <v>1211000</v>
      </c>
    </row>
    <row r="70" spans="1:12" ht="83.25" customHeight="1" x14ac:dyDescent="0.25">
      <c r="A70" s="20"/>
      <c r="B70" s="4" t="s">
        <v>199</v>
      </c>
      <c r="C70" s="6" t="s">
        <v>200</v>
      </c>
      <c r="D70" s="5"/>
      <c r="E70" s="28"/>
      <c r="F70" s="5">
        <f t="shared" si="51"/>
        <v>0</v>
      </c>
      <c r="G70" s="40">
        <v>118775600</v>
      </c>
      <c r="H70" s="5">
        <f t="shared" si="52"/>
        <v>118775600</v>
      </c>
      <c r="I70" s="5"/>
      <c r="J70" s="5">
        <f t="shared" si="49"/>
        <v>118775600</v>
      </c>
      <c r="K70" s="5"/>
      <c r="L70" s="5">
        <f t="shared" si="50"/>
        <v>118775600</v>
      </c>
    </row>
    <row r="71" spans="1:12" ht="99" customHeight="1" x14ac:dyDescent="0.25">
      <c r="A71" s="20"/>
      <c r="B71" s="4" t="s">
        <v>202</v>
      </c>
      <c r="C71" s="6" t="s">
        <v>201</v>
      </c>
      <c r="D71" s="5"/>
      <c r="E71" s="28"/>
      <c r="F71" s="5">
        <f t="shared" si="51"/>
        <v>0</v>
      </c>
      <c r="G71" s="40">
        <v>43816424</v>
      </c>
      <c r="H71" s="5">
        <f t="shared" si="52"/>
        <v>43816424</v>
      </c>
      <c r="I71" s="5"/>
      <c r="J71" s="5">
        <f t="shared" si="49"/>
        <v>43816424</v>
      </c>
      <c r="K71" s="5"/>
      <c r="L71" s="5">
        <f t="shared" si="50"/>
        <v>43816424</v>
      </c>
    </row>
    <row r="72" spans="1:12" ht="66" customHeight="1" x14ac:dyDescent="0.25">
      <c r="A72" s="20"/>
      <c r="B72" s="4" t="s">
        <v>102</v>
      </c>
      <c r="C72" s="6" t="s">
        <v>135</v>
      </c>
      <c r="D72" s="5">
        <v>73374200</v>
      </c>
      <c r="E72" s="28"/>
      <c r="F72" s="5">
        <f t="shared" si="51"/>
        <v>73374200</v>
      </c>
      <c r="G72" s="5">
        <v>-10759300</v>
      </c>
      <c r="H72" s="5">
        <f t="shared" si="52"/>
        <v>62614900</v>
      </c>
      <c r="I72" s="5"/>
      <c r="J72" s="5">
        <f t="shared" si="49"/>
        <v>62614900</v>
      </c>
      <c r="K72" s="5"/>
      <c r="L72" s="5">
        <f t="shared" si="50"/>
        <v>62614900</v>
      </c>
    </row>
    <row r="73" spans="1:12" ht="53.25" customHeight="1" x14ac:dyDescent="0.25">
      <c r="A73" s="20"/>
      <c r="B73" s="4" t="s">
        <v>103</v>
      </c>
      <c r="C73" s="6" t="s">
        <v>104</v>
      </c>
      <c r="D73" s="5">
        <v>150779900</v>
      </c>
      <c r="E73" s="28"/>
      <c r="F73" s="5">
        <f t="shared" si="51"/>
        <v>150779900</v>
      </c>
      <c r="G73" s="5">
        <v>-34655600</v>
      </c>
      <c r="H73" s="5">
        <f t="shared" si="52"/>
        <v>116124300</v>
      </c>
      <c r="I73" s="5"/>
      <c r="J73" s="5">
        <f t="shared" si="49"/>
        <v>116124300</v>
      </c>
      <c r="K73" s="5"/>
      <c r="L73" s="5">
        <f t="shared" si="50"/>
        <v>116124300</v>
      </c>
    </row>
    <row r="74" spans="1:12" ht="83.25" customHeight="1" x14ac:dyDescent="0.25">
      <c r="A74" s="20"/>
      <c r="B74" s="4" t="s">
        <v>105</v>
      </c>
      <c r="C74" s="6" t="s">
        <v>106</v>
      </c>
      <c r="D74" s="5">
        <v>119694900</v>
      </c>
      <c r="E74" s="28"/>
      <c r="F74" s="5">
        <f t="shared" si="51"/>
        <v>119694900</v>
      </c>
      <c r="G74" s="5">
        <v>-14636800</v>
      </c>
      <c r="H74" s="5">
        <f t="shared" si="52"/>
        <v>105058100</v>
      </c>
      <c r="I74" s="5"/>
      <c r="J74" s="5">
        <f t="shared" si="49"/>
        <v>105058100</v>
      </c>
      <c r="K74" s="5"/>
      <c r="L74" s="5">
        <f t="shared" si="50"/>
        <v>105058100</v>
      </c>
    </row>
    <row r="75" spans="1:12" ht="67.5" customHeight="1" x14ac:dyDescent="0.25">
      <c r="A75" s="20"/>
      <c r="B75" s="4" t="s">
        <v>167</v>
      </c>
      <c r="C75" s="6" t="s">
        <v>166</v>
      </c>
      <c r="D75" s="5"/>
      <c r="E75" s="28"/>
      <c r="F75" s="5">
        <f t="shared" si="51"/>
        <v>0</v>
      </c>
      <c r="G75" s="5">
        <v>708956000</v>
      </c>
      <c r="H75" s="5">
        <f t="shared" si="52"/>
        <v>708956000</v>
      </c>
      <c r="I75" s="5"/>
      <c r="J75" s="5">
        <f t="shared" si="49"/>
        <v>708956000</v>
      </c>
      <c r="K75" s="5"/>
      <c r="L75" s="5">
        <f t="shared" si="50"/>
        <v>708956000</v>
      </c>
    </row>
    <row r="76" spans="1:12" ht="82.5" customHeight="1" x14ac:dyDescent="0.25">
      <c r="A76" s="20"/>
      <c r="B76" s="4" t="s">
        <v>203</v>
      </c>
      <c r="C76" s="6" t="s">
        <v>204</v>
      </c>
      <c r="D76" s="5"/>
      <c r="E76" s="28"/>
      <c r="F76" s="5">
        <f t="shared" si="51"/>
        <v>0</v>
      </c>
      <c r="G76" s="40">
        <v>112348300</v>
      </c>
      <c r="H76" s="5">
        <f t="shared" si="52"/>
        <v>112348300</v>
      </c>
      <c r="I76" s="5"/>
      <c r="J76" s="5">
        <f t="shared" si="49"/>
        <v>112348300</v>
      </c>
      <c r="K76" s="5"/>
      <c r="L76" s="5">
        <f t="shared" si="50"/>
        <v>112348300</v>
      </c>
    </row>
    <row r="77" spans="1:12" ht="83.25" customHeight="1" x14ac:dyDescent="0.25">
      <c r="A77" s="20"/>
      <c r="B77" s="4" t="s">
        <v>172</v>
      </c>
      <c r="C77" s="6" t="s">
        <v>174</v>
      </c>
      <c r="D77" s="5"/>
      <c r="E77" s="28"/>
      <c r="F77" s="5">
        <f t="shared" si="51"/>
        <v>0</v>
      </c>
      <c r="G77" s="5">
        <v>197233500</v>
      </c>
      <c r="H77" s="5">
        <f t="shared" si="52"/>
        <v>197233500</v>
      </c>
      <c r="I77" s="5"/>
      <c r="J77" s="5">
        <f t="shared" si="49"/>
        <v>197233500</v>
      </c>
      <c r="K77" s="5"/>
      <c r="L77" s="5">
        <f t="shared" si="50"/>
        <v>197233500</v>
      </c>
    </row>
    <row r="78" spans="1:12" ht="99.75" customHeight="1" x14ac:dyDescent="0.25">
      <c r="A78" s="20"/>
      <c r="B78" s="4" t="s">
        <v>185</v>
      </c>
      <c r="C78" s="6" t="s">
        <v>196</v>
      </c>
      <c r="D78" s="5"/>
      <c r="E78" s="28"/>
      <c r="F78" s="5">
        <f t="shared" si="51"/>
        <v>0</v>
      </c>
      <c r="G78" s="5">
        <v>11280500</v>
      </c>
      <c r="H78" s="5">
        <f>F78+G78</f>
        <v>11280500</v>
      </c>
      <c r="I78" s="5"/>
      <c r="J78" s="5">
        <f t="shared" si="49"/>
        <v>11280500</v>
      </c>
      <c r="K78" s="5"/>
      <c r="L78" s="5">
        <f t="shared" si="50"/>
        <v>11280500</v>
      </c>
    </row>
    <row r="79" spans="1:12" ht="50.25" customHeight="1" x14ac:dyDescent="0.25">
      <c r="A79" s="20"/>
      <c r="B79" s="4" t="s">
        <v>173</v>
      </c>
      <c r="C79" s="6" t="s">
        <v>175</v>
      </c>
      <c r="D79" s="5"/>
      <c r="E79" s="28"/>
      <c r="F79" s="5">
        <f t="shared" si="51"/>
        <v>0</v>
      </c>
      <c r="G79" s="5">
        <v>5249806</v>
      </c>
      <c r="H79" s="5">
        <f t="shared" si="52"/>
        <v>5249806</v>
      </c>
      <c r="I79" s="5"/>
      <c r="J79" s="5">
        <f t="shared" si="49"/>
        <v>5249806</v>
      </c>
      <c r="K79" s="5"/>
      <c r="L79" s="5">
        <f t="shared" si="50"/>
        <v>5249806</v>
      </c>
    </row>
    <row r="80" spans="1:12" ht="34.5" customHeight="1" x14ac:dyDescent="0.25">
      <c r="A80" s="20"/>
      <c r="B80" s="17" t="s">
        <v>136</v>
      </c>
      <c r="C80" s="17" t="s">
        <v>137</v>
      </c>
      <c r="D80" s="1">
        <f>SUM(D81:D97)</f>
        <v>2344385400</v>
      </c>
      <c r="E80" s="1">
        <f>SUM(E81:E97)</f>
        <v>114506600</v>
      </c>
      <c r="F80" s="1">
        <f>SUM(F81:F97)</f>
        <v>2458892000</v>
      </c>
      <c r="G80" s="1">
        <f>SUM(G81:G97)</f>
        <v>187005600</v>
      </c>
      <c r="H80" s="1">
        <f>SUM(H81:H97)</f>
        <v>2645897600</v>
      </c>
      <c r="I80" s="1">
        <f t="shared" ref="I80:J80" si="53">SUM(I81:I97)</f>
        <v>0</v>
      </c>
      <c r="J80" s="1">
        <f t="shared" si="53"/>
        <v>2645897600</v>
      </c>
      <c r="K80" s="1">
        <f t="shared" ref="K80:L80" si="54">SUM(K81:K97)</f>
        <v>0</v>
      </c>
      <c r="L80" s="1">
        <f t="shared" si="54"/>
        <v>2645897600</v>
      </c>
    </row>
    <row r="81" spans="1:12" ht="71.25" customHeight="1" x14ac:dyDescent="0.25">
      <c r="A81" s="20"/>
      <c r="B81" s="4" t="s">
        <v>129</v>
      </c>
      <c r="C81" s="6" t="s">
        <v>76</v>
      </c>
      <c r="D81" s="5">
        <v>11880700</v>
      </c>
      <c r="E81" s="28"/>
      <c r="F81" s="5">
        <f>D81+E81</f>
        <v>11880700</v>
      </c>
      <c r="G81" s="28"/>
      <c r="H81" s="5">
        <f>F81+G81</f>
        <v>11880700</v>
      </c>
      <c r="I81" s="28"/>
      <c r="J81" s="5">
        <f>H81+I81</f>
        <v>11880700</v>
      </c>
      <c r="K81" s="28"/>
      <c r="L81" s="5">
        <f>J81+K81</f>
        <v>11880700</v>
      </c>
    </row>
    <row r="82" spans="1:12" ht="54" customHeight="1" x14ac:dyDescent="0.25">
      <c r="A82" s="20"/>
      <c r="B82" s="4" t="s">
        <v>107</v>
      </c>
      <c r="C82" s="6" t="s">
        <v>78</v>
      </c>
      <c r="D82" s="5">
        <v>7737400</v>
      </c>
      <c r="E82" s="28"/>
      <c r="F82" s="5">
        <f t="shared" ref="F82:F97" si="55">D82+E82</f>
        <v>7737400</v>
      </c>
      <c r="G82" s="28"/>
      <c r="H82" s="5">
        <f t="shared" ref="H82:H97" si="56">F82+G82</f>
        <v>7737400</v>
      </c>
      <c r="I82" s="28"/>
      <c r="J82" s="5">
        <f t="shared" ref="J82:J97" si="57">H82+I82</f>
        <v>7737400</v>
      </c>
      <c r="K82" s="28"/>
      <c r="L82" s="5">
        <f t="shared" ref="L82:L97" si="58">J82+K82</f>
        <v>7737400</v>
      </c>
    </row>
    <row r="83" spans="1:12" ht="50.25" customHeight="1" x14ac:dyDescent="0.25">
      <c r="A83" s="20"/>
      <c r="B83" s="4" t="s">
        <v>108</v>
      </c>
      <c r="C83" s="6" t="s">
        <v>77</v>
      </c>
      <c r="D83" s="5">
        <v>176051000</v>
      </c>
      <c r="E83" s="28"/>
      <c r="F83" s="5">
        <f t="shared" si="55"/>
        <v>176051000</v>
      </c>
      <c r="G83" s="28"/>
      <c r="H83" s="5">
        <f t="shared" si="56"/>
        <v>176051000</v>
      </c>
      <c r="I83" s="28"/>
      <c r="J83" s="5">
        <f t="shared" si="57"/>
        <v>176051000</v>
      </c>
      <c r="K83" s="28"/>
      <c r="L83" s="5">
        <f t="shared" si="58"/>
        <v>176051000</v>
      </c>
    </row>
    <row r="84" spans="1:12" ht="148.5" customHeight="1" x14ac:dyDescent="0.25">
      <c r="A84" s="20"/>
      <c r="B84" s="4" t="s">
        <v>144</v>
      </c>
      <c r="C84" s="6" t="s">
        <v>145</v>
      </c>
      <c r="D84" s="5">
        <v>36060200</v>
      </c>
      <c r="E84" s="28"/>
      <c r="F84" s="5">
        <f t="shared" si="55"/>
        <v>36060200</v>
      </c>
      <c r="G84" s="28"/>
      <c r="H84" s="5">
        <f t="shared" si="56"/>
        <v>36060200</v>
      </c>
      <c r="I84" s="28"/>
      <c r="J84" s="5">
        <f t="shared" si="57"/>
        <v>36060200</v>
      </c>
      <c r="K84" s="28"/>
      <c r="L84" s="5">
        <f t="shared" si="58"/>
        <v>36060200</v>
      </c>
    </row>
    <row r="85" spans="1:12" ht="115.5" customHeight="1" x14ac:dyDescent="0.25">
      <c r="A85" s="20"/>
      <c r="B85" s="4" t="s">
        <v>146</v>
      </c>
      <c r="C85" s="6" t="s">
        <v>147</v>
      </c>
      <c r="D85" s="5">
        <v>23559300</v>
      </c>
      <c r="E85" s="28"/>
      <c r="F85" s="5">
        <f t="shared" si="55"/>
        <v>23559300</v>
      </c>
      <c r="G85" s="28"/>
      <c r="H85" s="5">
        <f t="shared" si="56"/>
        <v>23559300</v>
      </c>
      <c r="I85" s="28"/>
      <c r="J85" s="5">
        <f t="shared" si="57"/>
        <v>23559300</v>
      </c>
      <c r="K85" s="28"/>
      <c r="L85" s="5">
        <f t="shared" si="58"/>
        <v>23559300</v>
      </c>
    </row>
    <row r="86" spans="1:12" ht="100.5" customHeight="1" x14ac:dyDescent="0.25">
      <c r="A86" s="20"/>
      <c r="B86" s="4" t="s">
        <v>122</v>
      </c>
      <c r="C86" s="6" t="s">
        <v>93</v>
      </c>
      <c r="D86" s="5">
        <v>30786300</v>
      </c>
      <c r="E86" s="28"/>
      <c r="F86" s="5">
        <f t="shared" si="55"/>
        <v>30786300</v>
      </c>
      <c r="G86" s="28"/>
      <c r="H86" s="5">
        <f t="shared" si="56"/>
        <v>30786300</v>
      </c>
      <c r="I86" s="28"/>
      <c r="J86" s="5">
        <f t="shared" si="57"/>
        <v>30786300</v>
      </c>
      <c r="K86" s="28"/>
      <c r="L86" s="5">
        <f t="shared" si="58"/>
        <v>30786300</v>
      </c>
    </row>
    <row r="87" spans="1:12" ht="99.75" customHeight="1" x14ac:dyDescent="0.25">
      <c r="A87" s="20"/>
      <c r="B87" s="4" t="s">
        <v>153</v>
      </c>
      <c r="C87" s="6" t="s">
        <v>88</v>
      </c>
      <c r="D87" s="5">
        <v>108794000</v>
      </c>
      <c r="E87" s="28"/>
      <c r="F87" s="5">
        <f t="shared" si="55"/>
        <v>108794000</v>
      </c>
      <c r="G87" s="28"/>
      <c r="H87" s="5">
        <f t="shared" si="56"/>
        <v>108794000</v>
      </c>
      <c r="I87" s="28"/>
      <c r="J87" s="5">
        <f t="shared" si="57"/>
        <v>108794000</v>
      </c>
      <c r="K87" s="28"/>
      <c r="L87" s="5">
        <f t="shared" si="58"/>
        <v>108794000</v>
      </c>
    </row>
    <row r="88" spans="1:12" ht="83.25" customHeight="1" x14ac:dyDescent="0.25">
      <c r="A88" s="20"/>
      <c r="B88" s="4" t="s">
        <v>156</v>
      </c>
      <c r="C88" s="6" t="s">
        <v>142</v>
      </c>
      <c r="D88" s="5">
        <v>30200</v>
      </c>
      <c r="E88" s="28"/>
      <c r="F88" s="5">
        <f t="shared" si="55"/>
        <v>30200</v>
      </c>
      <c r="G88" s="28"/>
      <c r="H88" s="5">
        <f t="shared" si="56"/>
        <v>30200</v>
      </c>
      <c r="I88" s="28"/>
      <c r="J88" s="5">
        <f t="shared" si="57"/>
        <v>30200</v>
      </c>
      <c r="K88" s="28"/>
      <c r="L88" s="5">
        <f t="shared" si="58"/>
        <v>30200</v>
      </c>
    </row>
    <row r="89" spans="1:12" ht="51.75" customHeight="1" x14ac:dyDescent="0.25">
      <c r="A89" s="20"/>
      <c r="B89" s="4" t="s">
        <v>109</v>
      </c>
      <c r="C89" s="6" t="s">
        <v>75</v>
      </c>
      <c r="D89" s="5">
        <v>1077588800</v>
      </c>
      <c r="E89" s="28"/>
      <c r="F89" s="5">
        <f t="shared" si="55"/>
        <v>1077588800</v>
      </c>
      <c r="G89" s="28"/>
      <c r="H89" s="5">
        <f t="shared" si="56"/>
        <v>1077588800</v>
      </c>
      <c r="I89" s="28"/>
      <c r="J89" s="5">
        <f t="shared" si="57"/>
        <v>1077588800</v>
      </c>
      <c r="K89" s="28"/>
      <c r="L89" s="5">
        <f t="shared" si="58"/>
        <v>1077588800</v>
      </c>
    </row>
    <row r="90" spans="1:12" ht="65.25" customHeight="1" x14ac:dyDescent="0.25">
      <c r="A90" s="20"/>
      <c r="B90" s="4" t="s">
        <v>117</v>
      </c>
      <c r="C90" s="6" t="s">
        <v>79</v>
      </c>
      <c r="D90" s="5">
        <v>7590500</v>
      </c>
      <c r="E90" s="28"/>
      <c r="F90" s="5">
        <f t="shared" si="55"/>
        <v>7590500</v>
      </c>
      <c r="G90" s="28"/>
      <c r="H90" s="5">
        <f t="shared" si="56"/>
        <v>7590500</v>
      </c>
      <c r="I90" s="28"/>
      <c r="J90" s="5">
        <f t="shared" si="57"/>
        <v>7590500</v>
      </c>
      <c r="K90" s="28"/>
      <c r="L90" s="5">
        <f t="shared" si="58"/>
        <v>7590500</v>
      </c>
    </row>
    <row r="91" spans="1:12" ht="117" customHeight="1" x14ac:dyDescent="0.25">
      <c r="A91" s="20"/>
      <c r="B91" s="4" t="s">
        <v>120</v>
      </c>
      <c r="C91" s="6" t="s">
        <v>143</v>
      </c>
      <c r="D91" s="5">
        <v>6207400</v>
      </c>
      <c r="E91" s="28"/>
      <c r="F91" s="5">
        <f t="shared" si="55"/>
        <v>6207400</v>
      </c>
      <c r="G91" s="28"/>
      <c r="H91" s="5">
        <f t="shared" si="56"/>
        <v>6207400</v>
      </c>
      <c r="I91" s="28"/>
      <c r="J91" s="5">
        <f t="shared" si="57"/>
        <v>6207400</v>
      </c>
      <c r="K91" s="28"/>
      <c r="L91" s="5">
        <f t="shared" si="58"/>
        <v>6207400</v>
      </c>
    </row>
    <row r="92" spans="1:12" ht="84" customHeight="1" x14ac:dyDescent="0.25">
      <c r="A92" s="20"/>
      <c r="B92" s="4" t="s">
        <v>152</v>
      </c>
      <c r="C92" s="6" t="s">
        <v>100</v>
      </c>
      <c r="D92" s="5">
        <v>178600</v>
      </c>
      <c r="E92" s="28"/>
      <c r="F92" s="5">
        <f t="shared" si="55"/>
        <v>178600</v>
      </c>
      <c r="G92" s="28"/>
      <c r="H92" s="5">
        <f t="shared" si="56"/>
        <v>178600</v>
      </c>
      <c r="I92" s="28"/>
      <c r="J92" s="5">
        <f t="shared" si="57"/>
        <v>178600</v>
      </c>
      <c r="K92" s="28"/>
      <c r="L92" s="5">
        <f t="shared" si="58"/>
        <v>178600</v>
      </c>
    </row>
    <row r="93" spans="1:12" ht="69" customHeight="1" x14ac:dyDescent="0.25">
      <c r="A93" s="20"/>
      <c r="B93" s="4" t="s">
        <v>118</v>
      </c>
      <c r="C93" s="6" t="s">
        <v>119</v>
      </c>
      <c r="D93" s="5">
        <v>462493100</v>
      </c>
      <c r="E93" s="28"/>
      <c r="F93" s="5">
        <f t="shared" si="55"/>
        <v>462493100</v>
      </c>
      <c r="G93" s="28"/>
      <c r="H93" s="5">
        <f t="shared" si="56"/>
        <v>462493100</v>
      </c>
      <c r="I93" s="28"/>
      <c r="J93" s="5">
        <f t="shared" si="57"/>
        <v>462493100</v>
      </c>
      <c r="K93" s="28"/>
      <c r="L93" s="5">
        <f t="shared" si="58"/>
        <v>462493100</v>
      </c>
    </row>
    <row r="94" spans="1:12" ht="132" customHeight="1" x14ac:dyDescent="0.25">
      <c r="A94" s="20"/>
      <c r="B94" s="4" t="s">
        <v>121</v>
      </c>
      <c r="C94" s="6" t="s">
        <v>92</v>
      </c>
      <c r="D94" s="5">
        <v>375856500</v>
      </c>
      <c r="E94" s="28"/>
      <c r="F94" s="5">
        <f t="shared" si="55"/>
        <v>375856500</v>
      </c>
      <c r="G94" s="28"/>
      <c r="H94" s="5">
        <f t="shared" si="56"/>
        <v>375856500</v>
      </c>
      <c r="I94" s="28"/>
      <c r="J94" s="5">
        <f t="shared" si="57"/>
        <v>375856500</v>
      </c>
      <c r="K94" s="28"/>
      <c r="L94" s="5">
        <f t="shared" si="58"/>
        <v>375856500</v>
      </c>
    </row>
    <row r="95" spans="1:12" ht="150" customHeight="1" x14ac:dyDescent="0.25">
      <c r="A95" s="20"/>
      <c r="B95" s="4" t="s">
        <v>186</v>
      </c>
      <c r="C95" s="6" t="s">
        <v>187</v>
      </c>
      <c r="D95" s="5"/>
      <c r="E95" s="28"/>
      <c r="F95" s="5">
        <f t="shared" si="55"/>
        <v>0</v>
      </c>
      <c r="G95" s="5">
        <v>187005600</v>
      </c>
      <c r="H95" s="5">
        <f t="shared" si="56"/>
        <v>187005600</v>
      </c>
      <c r="I95" s="5"/>
      <c r="J95" s="5">
        <f t="shared" si="57"/>
        <v>187005600</v>
      </c>
      <c r="K95" s="5"/>
      <c r="L95" s="5">
        <f t="shared" si="58"/>
        <v>187005600</v>
      </c>
    </row>
    <row r="96" spans="1:12" ht="69" customHeight="1" x14ac:dyDescent="0.25">
      <c r="A96" s="20"/>
      <c r="B96" s="4" t="s">
        <v>110</v>
      </c>
      <c r="C96" s="6" t="s">
        <v>101</v>
      </c>
      <c r="D96" s="5">
        <v>19571400</v>
      </c>
      <c r="E96" s="28"/>
      <c r="F96" s="5">
        <f t="shared" si="55"/>
        <v>19571400</v>
      </c>
      <c r="G96" s="28"/>
      <c r="H96" s="5">
        <f t="shared" si="56"/>
        <v>19571400</v>
      </c>
      <c r="I96" s="28"/>
      <c r="J96" s="5">
        <f t="shared" si="57"/>
        <v>19571400</v>
      </c>
      <c r="K96" s="28"/>
      <c r="L96" s="5">
        <f t="shared" si="58"/>
        <v>19571400</v>
      </c>
    </row>
    <row r="97" spans="1:12" ht="36.75" customHeight="1" x14ac:dyDescent="0.25">
      <c r="A97" s="20"/>
      <c r="B97" s="4" t="s">
        <v>148</v>
      </c>
      <c r="C97" s="6" t="s">
        <v>149</v>
      </c>
      <c r="D97" s="5"/>
      <c r="E97" s="33">
        <v>114506600</v>
      </c>
      <c r="F97" s="5">
        <f t="shared" si="55"/>
        <v>114506600</v>
      </c>
      <c r="G97" s="28"/>
      <c r="H97" s="5">
        <f t="shared" si="56"/>
        <v>114506600</v>
      </c>
      <c r="I97" s="28"/>
      <c r="J97" s="5">
        <f t="shared" si="57"/>
        <v>114506600</v>
      </c>
      <c r="K97" s="28"/>
      <c r="L97" s="5">
        <f t="shared" si="58"/>
        <v>114506600</v>
      </c>
    </row>
    <row r="98" spans="1:12" ht="19.5" customHeight="1" x14ac:dyDescent="0.25">
      <c r="A98" s="20"/>
      <c r="B98" s="8" t="s">
        <v>155</v>
      </c>
      <c r="C98" s="8" t="s">
        <v>80</v>
      </c>
      <c r="D98" s="2">
        <f>SUM(D99:D103)</f>
        <v>83297500</v>
      </c>
      <c r="E98" s="2">
        <f>SUM(E99:E103)</f>
        <v>0</v>
      </c>
      <c r="F98" s="2">
        <f>SUM(F99:F105)</f>
        <v>683297500</v>
      </c>
      <c r="G98" s="2">
        <f>SUM(G99:G105)</f>
        <v>645400000</v>
      </c>
      <c r="H98" s="2">
        <f>SUM(H99:H105)</f>
        <v>1328697500</v>
      </c>
      <c r="I98" s="2">
        <f t="shared" ref="I98:J98" si="59">SUM(I99:I105)</f>
        <v>18185431</v>
      </c>
      <c r="J98" s="2">
        <f t="shared" si="59"/>
        <v>1346882931</v>
      </c>
      <c r="K98" s="2">
        <f t="shared" ref="K98:L98" si="60">SUM(K99:K105)</f>
        <v>511945361</v>
      </c>
      <c r="L98" s="2">
        <f t="shared" si="60"/>
        <v>1858828292</v>
      </c>
    </row>
    <row r="99" spans="1:12" ht="66" customHeight="1" x14ac:dyDescent="0.25">
      <c r="A99" s="20"/>
      <c r="B99" s="4" t="s">
        <v>188</v>
      </c>
      <c r="C99" s="6" t="s">
        <v>189</v>
      </c>
      <c r="D99" s="5"/>
      <c r="E99" s="28"/>
      <c r="F99" s="5">
        <f>D99+E99</f>
        <v>0</v>
      </c>
      <c r="G99" s="5">
        <v>20400000</v>
      </c>
      <c r="H99" s="5">
        <f>F99+G99</f>
        <v>20400000</v>
      </c>
      <c r="I99" s="5"/>
      <c r="J99" s="5">
        <f>H99+I99</f>
        <v>20400000</v>
      </c>
      <c r="K99" s="5"/>
      <c r="L99" s="5">
        <f>J99+K99</f>
        <v>20400000</v>
      </c>
    </row>
    <row r="100" spans="1:12" ht="83.25" customHeight="1" x14ac:dyDescent="0.25">
      <c r="A100" s="20"/>
      <c r="B100" s="4" t="s">
        <v>130</v>
      </c>
      <c r="C100" s="6" t="s">
        <v>150</v>
      </c>
      <c r="D100" s="5">
        <v>7920800</v>
      </c>
      <c r="E100" s="28"/>
      <c r="F100" s="5">
        <f>D100+E100</f>
        <v>7920800</v>
      </c>
      <c r="G100" s="28"/>
      <c r="H100" s="5">
        <f>F100+G100</f>
        <v>7920800</v>
      </c>
      <c r="I100" s="5">
        <v>13639579</v>
      </c>
      <c r="J100" s="5">
        <f t="shared" ref="J100:J105" si="61">H100+I100</f>
        <v>21560379</v>
      </c>
      <c r="K100" s="5"/>
      <c r="L100" s="5">
        <f t="shared" ref="L100:L105" si="62">J100+K100</f>
        <v>21560379</v>
      </c>
    </row>
    <row r="101" spans="1:12" ht="67.5" customHeight="1" x14ac:dyDescent="0.25">
      <c r="A101" s="20"/>
      <c r="B101" s="4" t="s">
        <v>131</v>
      </c>
      <c r="C101" s="6" t="s">
        <v>151</v>
      </c>
      <c r="D101" s="5">
        <v>3244200</v>
      </c>
      <c r="E101" s="28"/>
      <c r="F101" s="5">
        <f t="shared" ref="F101:F104" si="63">D101+E101</f>
        <v>3244200</v>
      </c>
      <c r="G101" s="28"/>
      <c r="H101" s="5">
        <f t="shared" ref="H101:H105" si="64">F101+G101</f>
        <v>3244200</v>
      </c>
      <c r="I101" s="5">
        <v>4545852</v>
      </c>
      <c r="J101" s="5">
        <f t="shared" si="61"/>
        <v>7790052</v>
      </c>
      <c r="K101" s="5"/>
      <c r="L101" s="5">
        <f t="shared" si="62"/>
        <v>7790052</v>
      </c>
    </row>
    <row r="102" spans="1:12" ht="133.5" customHeight="1" x14ac:dyDescent="0.25">
      <c r="A102" s="20"/>
      <c r="B102" s="4" t="s">
        <v>212</v>
      </c>
      <c r="C102" s="6" t="s">
        <v>213</v>
      </c>
      <c r="D102" s="5"/>
      <c r="E102" s="28"/>
      <c r="F102" s="5"/>
      <c r="G102" s="28"/>
      <c r="H102" s="5"/>
      <c r="I102" s="5"/>
      <c r="J102" s="5"/>
      <c r="K102" s="5">
        <v>112700000</v>
      </c>
      <c r="L102" s="5">
        <f t="shared" si="62"/>
        <v>112700000</v>
      </c>
    </row>
    <row r="103" spans="1:12" ht="68.25" customHeight="1" x14ac:dyDescent="0.25">
      <c r="A103" s="20"/>
      <c r="B103" s="4" t="s">
        <v>123</v>
      </c>
      <c r="C103" s="4" t="s">
        <v>124</v>
      </c>
      <c r="D103" s="5">
        <v>72132500</v>
      </c>
      <c r="E103" s="28"/>
      <c r="F103" s="5">
        <f t="shared" si="63"/>
        <v>72132500</v>
      </c>
      <c r="G103" s="28"/>
      <c r="H103" s="5">
        <f t="shared" si="64"/>
        <v>72132500</v>
      </c>
      <c r="I103" s="28"/>
      <c r="J103" s="5">
        <f t="shared" si="61"/>
        <v>72132500</v>
      </c>
      <c r="K103" s="28"/>
      <c r="L103" s="5">
        <f t="shared" si="62"/>
        <v>72132500</v>
      </c>
    </row>
    <row r="104" spans="1:12" ht="50.25" customHeight="1" x14ac:dyDescent="0.25">
      <c r="A104" s="20"/>
      <c r="B104" s="4" t="s">
        <v>193</v>
      </c>
      <c r="C104" s="4" t="s">
        <v>194</v>
      </c>
      <c r="D104" s="5"/>
      <c r="E104" s="28"/>
      <c r="F104" s="5">
        <f t="shared" si="63"/>
        <v>0</v>
      </c>
      <c r="G104" s="5">
        <v>625000000</v>
      </c>
      <c r="H104" s="5">
        <f t="shared" si="64"/>
        <v>625000000</v>
      </c>
      <c r="I104" s="5"/>
      <c r="J104" s="5">
        <f t="shared" si="61"/>
        <v>625000000</v>
      </c>
      <c r="K104" s="5">
        <v>399245361</v>
      </c>
      <c r="L104" s="5">
        <f t="shared" si="62"/>
        <v>1024245361</v>
      </c>
    </row>
    <row r="105" spans="1:12" ht="51.75" customHeight="1" x14ac:dyDescent="0.25">
      <c r="A105" s="20"/>
      <c r="B105" s="4" t="s">
        <v>160</v>
      </c>
      <c r="C105" s="4" t="s">
        <v>161</v>
      </c>
      <c r="D105" s="5"/>
      <c r="E105" s="28"/>
      <c r="F105" s="5">
        <v>600000000</v>
      </c>
      <c r="G105" s="28"/>
      <c r="H105" s="5">
        <f t="shared" si="64"/>
        <v>600000000</v>
      </c>
      <c r="I105" s="28"/>
      <c r="J105" s="5">
        <f t="shared" si="61"/>
        <v>600000000</v>
      </c>
      <c r="K105" s="28"/>
      <c r="L105" s="5">
        <f t="shared" si="62"/>
        <v>600000000</v>
      </c>
    </row>
    <row r="106" spans="1:12" ht="49.5" customHeight="1" x14ac:dyDescent="0.25">
      <c r="A106" s="20"/>
      <c r="B106" s="8" t="s">
        <v>90</v>
      </c>
      <c r="C106" s="8" t="s">
        <v>91</v>
      </c>
      <c r="D106" s="9">
        <f>D107</f>
        <v>26149000</v>
      </c>
      <c r="E106" s="9">
        <f t="shared" ref="E106:G106" si="65">E107</f>
        <v>0</v>
      </c>
      <c r="F106" s="9">
        <f>F107</f>
        <v>26149000</v>
      </c>
      <c r="G106" s="9">
        <f t="shared" si="65"/>
        <v>278398235</v>
      </c>
      <c r="H106" s="9">
        <f>H107</f>
        <v>304547235</v>
      </c>
      <c r="I106" s="9">
        <f t="shared" ref="I106:L106" si="66">I107</f>
        <v>0</v>
      </c>
      <c r="J106" s="9">
        <f t="shared" si="66"/>
        <v>304547235</v>
      </c>
      <c r="K106" s="9">
        <f t="shared" si="66"/>
        <v>0</v>
      </c>
      <c r="L106" s="9">
        <f t="shared" si="66"/>
        <v>304547235</v>
      </c>
    </row>
    <row r="107" spans="1:12" ht="66.75" customHeight="1" x14ac:dyDescent="0.25">
      <c r="A107" s="20"/>
      <c r="B107" s="8" t="s">
        <v>81</v>
      </c>
      <c r="C107" s="8" t="s">
        <v>82</v>
      </c>
      <c r="D107" s="9">
        <f>SUM(D108:D108)</f>
        <v>26149000</v>
      </c>
      <c r="E107" s="9">
        <f t="shared" ref="E107" si="67">SUM(E108:E108)</f>
        <v>0</v>
      </c>
      <c r="F107" s="9">
        <f>SUM(F108:F108)</f>
        <v>26149000</v>
      </c>
      <c r="G107" s="9">
        <f>SUM(G108:G108)</f>
        <v>278398235</v>
      </c>
      <c r="H107" s="9">
        <f>SUM(H108:H108)</f>
        <v>304547235</v>
      </c>
      <c r="I107" s="9">
        <f t="shared" ref="I107:L107" si="68">SUM(I108:I108)</f>
        <v>0</v>
      </c>
      <c r="J107" s="9">
        <f t="shared" si="68"/>
        <v>304547235</v>
      </c>
      <c r="K107" s="9">
        <f t="shared" si="68"/>
        <v>0</v>
      </c>
      <c r="L107" s="9">
        <f t="shared" si="68"/>
        <v>304547235</v>
      </c>
    </row>
    <row r="108" spans="1:12" ht="167.25" customHeight="1" x14ac:dyDescent="0.25">
      <c r="A108" s="20"/>
      <c r="B108" s="26" t="s">
        <v>94</v>
      </c>
      <c r="C108" s="26" t="s">
        <v>208</v>
      </c>
      <c r="D108" s="27">
        <v>26149000</v>
      </c>
      <c r="E108" s="28"/>
      <c r="F108" s="27">
        <f>D108+E108</f>
        <v>26149000</v>
      </c>
      <c r="G108" s="27">
        <v>278398235</v>
      </c>
      <c r="H108" s="27">
        <f>F108+G108</f>
        <v>304547235</v>
      </c>
      <c r="I108" s="27"/>
      <c r="J108" s="27">
        <f>H108+I108</f>
        <v>304547235</v>
      </c>
      <c r="K108" s="27"/>
      <c r="L108" s="27">
        <f>J108+K108</f>
        <v>304547235</v>
      </c>
    </row>
    <row r="109" spans="1:12" ht="19.5" customHeight="1" x14ac:dyDescent="0.25">
      <c r="A109" s="20"/>
      <c r="B109" s="54" t="s">
        <v>87</v>
      </c>
      <c r="C109" s="54"/>
      <c r="D109" s="2">
        <f>SUM(D8,D49)</f>
        <v>52196603900</v>
      </c>
      <c r="E109" s="2">
        <f t="shared" ref="E109" si="69">SUM(E8,E49)</f>
        <v>-1326713400</v>
      </c>
      <c r="F109" s="2">
        <f>SUM(F8,F49)</f>
        <v>51469890500</v>
      </c>
      <c r="G109" s="2">
        <f t="shared" ref="G109" si="70">SUM(G8,G49)</f>
        <v>3987936435</v>
      </c>
      <c r="H109" s="2">
        <f>SUM(H8,H49)</f>
        <v>55457826935</v>
      </c>
      <c r="I109" s="2">
        <f t="shared" ref="I109:J109" si="71">SUM(I8,I49)</f>
        <v>1887055722</v>
      </c>
      <c r="J109" s="2">
        <f t="shared" si="71"/>
        <v>57344882657</v>
      </c>
      <c r="K109" s="2">
        <f t="shared" ref="K109:L109" si="72">SUM(K8,K49)</f>
        <v>511945361</v>
      </c>
      <c r="L109" s="2">
        <f t="shared" si="72"/>
        <v>57856828018</v>
      </c>
    </row>
  </sheetData>
  <mergeCells count="2">
    <mergeCell ref="B109:C109"/>
    <mergeCell ref="B5:L5"/>
  </mergeCells>
  <phoneticPr fontId="0" type="noConversion"/>
  <printOptions horizontalCentered="1"/>
  <pageMargins left="0.78740157480314965" right="0.39370078740157483" top="0.78740157480314965" bottom="0.78740157480314965" header="0.39370078740157483" footer="0.51181102362204722"/>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2017-06-06T11:43:08Z</cp:lastPrinted>
  <dcterms:created xsi:type="dcterms:W3CDTF">2010-10-13T08:18:32Z</dcterms:created>
  <dcterms:modified xsi:type="dcterms:W3CDTF">2017-06-13T07:31:30Z</dcterms:modified>
</cp:coreProperties>
</file>